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0" yWindow="45" windowWidth="8250" windowHeight="9210" activeTab="0"/>
  </bookViews>
  <sheets>
    <sheet name="BoQs-KG" sheetId="1" r:id="rId1"/>
    <sheet name="Electricity Supply" sheetId="2" r:id="rId2"/>
    <sheet name="Water Sanitation" sheetId="3" r:id="rId3"/>
    <sheet name="Heating system" sheetId="4" r:id="rId4"/>
  </sheets>
  <definedNames>
    <definedName name="_xlnm._FilterDatabase" localSheetId="2" hidden="1">'Water Sanitation'!$A$1:$F$59</definedName>
    <definedName name="_xlnm.Print_Area" localSheetId="1">'Electricity Supply'!$A$1:$H$40</definedName>
    <definedName name="_xlnm.Print_Area" localSheetId="2">'Water Sanitation'!$A$1:$H$64</definedName>
  </definedNames>
  <calcPr fullCalcOnLoad="1"/>
</workbook>
</file>

<file path=xl/sharedStrings.xml><?xml version="1.0" encoding="utf-8"?>
<sst xmlns="http://schemas.openxmlformats.org/spreadsheetml/2006/main" count="698" uniqueCount="390">
  <si>
    <t>TOTAL 1</t>
  </si>
  <si>
    <t>TOTAL 8</t>
  </si>
  <si>
    <t>TOTAL 7</t>
  </si>
  <si>
    <t>TOTAL 6</t>
  </si>
  <si>
    <t>TOTAL 5</t>
  </si>
  <si>
    <t>TOTAL 4</t>
  </si>
  <si>
    <t>TOTAL 3</t>
  </si>
  <si>
    <t>TOTAL 2</t>
  </si>
  <si>
    <t>TOTAL 9</t>
  </si>
  <si>
    <t>Complete</t>
  </si>
  <si>
    <t>TOTAL 11</t>
  </si>
  <si>
    <t>TOTAL 12</t>
  </si>
  <si>
    <t>DANISH REFUGEE COUNCIL</t>
  </si>
  <si>
    <t>m'</t>
  </si>
  <si>
    <t>x</t>
  </si>
  <si>
    <t>Notice : The price have to be calculated for horizontal projection of the roof.</t>
  </si>
  <si>
    <t>TOTAL    1</t>
  </si>
  <si>
    <t>TOTAL    2</t>
  </si>
  <si>
    <t>TOTAL    4</t>
  </si>
  <si>
    <t>TOTAL    5</t>
  </si>
  <si>
    <t>TOTAL    7</t>
  </si>
  <si>
    <t>TOTAL    8</t>
  </si>
  <si>
    <t>TOTAL  11</t>
  </si>
  <si>
    <t>TOTAL  12</t>
  </si>
  <si>
    <t>Suplly and mounting of the needed material for electrical instalation.</t>
  </si>
  <si>
    <t>Remark: Formwork timber provided by contractor / All concrete works include formwork</t>
  </si>
  <si>
    <t xml:space="preserve">Remark : Calculations for material need to be done from contractor , according to the drawings </t>
  </si>
  <si>
    <t xml:space="preserve">quantity </t>
  </si>
  <si>
    <t>unit</t>
  </si>
  <si>
    <t>CONCRETE WORKS/ ბეტონის სამუშაოები</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</si>
  <si>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</si>
  <si>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REINFORCEMENT STEEL-ფოლადის არმატურა </t>
  </si>
  <si>
    <t>შენიშვნა; ფასის დაანგარიშება უნდა მოხდეს სახურავის ჰორიზონტალური პროექციის მიხედვით</t>
  </si>
  <si>
    <t>INSULATION WORKS -საიზოლაციო სამუშაოები</t>
  </si>
  <si>
    <t>JOINERY -სადურგლო სამუშაოები</t>
  </si>
  <si>
    <t>ELECTRICAL WORKS -ელექტრო გაყვანილობის სამუშაოები</t>
  </si>
  <si>
    <t>ელექტრო გაყვანილობისთვის საჭირო მასალის მოწოდება და მისი მოწყობა</t>
  </si>
  <si>
    <t>WATER &amp; SEWAGE WORKS -წყლაგაყვანილობის და კანალიზაციის სამუშაოები</t>
  </si>
  <si>
    <t xml:space="preserve">DESCRIPTION OF WORK </t>
  </si>
  <si>
    <r>
      <t xml:space="preserve">labour rate
</t>
    </r>
  </si>
  <si>
    <t xml:space="preserve">cost 
</t>
  </si>
  <si>
    <t>kompleqti</t>
  </si>
  <si>
    <r>
      <rPr>
        <sz val="10"/>
        <rFont val="AcadNusx"/>
        <family val="0"/>
      </rPr>
      <t>m</t>
    </r>
    <r>
      <rPr>
        <vertAlign val="superscript"/>
        <sz val="10"/>
        <rFont val="Arial"/>
        <family val="2"/>
      </rPr>
      <t>3</t>
    </r>
  </si>
  <si>
    <r>
      <t>m</t>
    </r>
    <r>
      <rPr>
        <vertAlign val="superscript"/>
        <sz val="10"/>
        <rFont val="Arial"/>
        <family val="2"/>
      </rPr>
      <t>3</t>
    </r>
  </si>
  <si>
    <t>ფოლადის არმატურის მოწოდება, მოღუნვა და მოწყობა</t>
  </si>
  <si>
    <t>pcs</t>
  </si>
  <si>
    <r>
      <t>m</t>
    </r>
    <r>
      <rPr>
        <vertAlign val="superscript"/>
        <sz val="10"/>
        <rFont val="Arial"/>
        <family val="2"/>
      </rPr>
      <t xml:space="preserve">2
</t>
    </r>
  </si>
  <si>
    <r>
      <rPr>
        <sz val="10"/>
        <rFont val="AcadNusx"/>
        <family val="0"/>
      </rPr>
      <t>m</t>
    </r>
    <r>
      <rPr>
        <vertAlign val="superscript"/>
        <sz val="10"/>
        <rFont val="Arial"/>
        <family val="2"/>
      </rPr>
      <t>2</t>
    </r>
  </si>
  <si>
    <t>piece</t>
  </si>
  <si>
    <t xml:space="preserve">  BILL OF QUANTITIES </t>
  </si>
  <si>
    <r>
      <t xml:space="preserve">MASONRY WORKS- </t>
    </r>
    <r>
      <rPr>
        <b/>
        <sz val="13"/>
        <rFont val="AcadNusx"/>
        <family val="0"/>
      </rPr>
      <t>კედლის წყობა</t>
    </r>
  </si>
  <si>
    <t>მასალის მოწოდება და ჭერის შეღებვა ემულსიის საღებავით ორ ფენად</t>
  </si>
  <si>
    <t>მასალის მოწოდება და კედლების შეღებვა ემულსიის საღებავით ორ ფენად</t>
  </si>
  <si>
    <t xml:space="preserve">ელექტროგაყვანილობის სამუშაოები–ნახაზის მიხედვით </t>
  </si>
  <si>
    <r>
      <t xml:space="preserve">REINFORCEMENT STEEL/ </t>
    </r>
    <r>
      <rPr>
        <b/>
        <sz val="14"/>
        <rFont val="AcadNusx"/>
        <family val="0"/>
      </rPr>
      <t>ფოლადის არმატურა</t>
    </r>
  </si>
  <si>
    <r>
      <t>MASONRY WORKS /</t>
    </r>
    <r>
      <rPr>
        <b/>
        <sz val="14"/>
        <rFont val="AcadNusx"/>
        <family val="0"/>
      </rPr>
      <t>კედლის წყობა</t>
    </r>
  </si>
  <si>
    <r>
      <t>ROOF WORKS /</t>
    </r>
    <r>
      <rPr>
        <b/>
        <sz val="14"/>
        <rFont val="AcadNusx"/>
        <family val="0"/>
      </rPr>
      <t xml:space="preserve"> გადახურვის სამუშაოები</t>
    </r>
  </si>
  <si>
    <r>
      <t xml:space="preserve">CONCRETE WORKS/ </t>
    </r>
    <r>
      <rPr>
        <b/>
        <sz val="14"/>
        <rFont val="Arial"/>
        <family val="2"/>
      </rPr>
      <t>ბეტონის სამუშაოები</t>
    </r>
  </si>
  <si>
    <r>
      <t>PLASTER WORKS /</t>
    </r>
    <r>
      <rPr>
        <b/>
        <sz val="14"/>
        <rFont val="Arial"/>
        <family val="2"/>
      </rPr>
      <t xml:space="preserve"> </t>
    </r>
    <r>
      <rPr>
        <b/>
        <sz val="14"/>
        <rFont val="AcadNusx"/>
        <family val="0"/>
      </rPr>
      <t>ბათქაში</t>
    </r>
  </si>
  <si>
    <r>
      <t>INSULATION WORKS /</t>
    </r>
    <r>
      <rPr>
        <b/>
        <sz val="13"/>
        <rFont val="AcadNusx"/>
        <family val="0"/>
      </rPr>
      <t xml:space="preserve"> </t>
    </r>
    <r>
      <rPr>
        <b/>
        <sz val="14"/>
        <rFont val="AcadNusx"/>
        <family val="0"/>
      </rPr>
      <t>საიზოლაციო სამუშაოები</t>
    </r>
  </si>
  <si>
    <r>
      <t>FLOORING AND PANELING /</t>
    </r>
    <r>
      <rPr>
        <b/>
        <sz val="13"/>
        <rFont val="AcadNusx"/>
        <family val="0"/>
      </rPr>
      <t xml:space="preserve"> </t>
    </r>
    <r>
      <rPr>
        <b/>
        <sz val="14"/>
        <rFont val="AcadNusx"/>
        <family val="0"/>
      </rPr>
      <t>იატაკი, ჭერი და ტიხრები</t>
    </r>
  </si>
  <si>
    <r>
      <t xml:space="preserve">JOINERY / </t>
    </r>
    <r>
      <rPr>
        <b/>
        <sz val="14"/>
        <rFont val="AcadNusx"/>
        <family val="0"/>
      </rPr>
      <t>სადურგლო სამუშაოები</t>
    </r>
  </si>
  <si>
    <r>
      <t xml:space="preserve">ELECTRICAL WORKS / </t>
    </r>
    <r>
      <rPr>
        <b/>
        <sz val="14"/>
        <rFont val="AcadNusx"/>
        <family val="0"/>
      </rPr>
      <t>ელექტროგაყვანილობის სამუშაოები</t>
    </r>
  </si>
  <si>
    <r>
      <t>WATER &amp; SEWAGE WORKS /</t>
    </r>
    <r>
      <rPr>
        <b/>
        <sz val="14"/>
        <rFont val="AcadNusx"/>
        <family val="0"/>
      </rPr>
      <t>წყალგაყვანილობა–კანალიზაციის სამუშაოები</t>
    </r>
  </si>
  <si>
    <t>Preparation of walls and ceiling for painting</t>
  </si>
  <si>
    <r>
      <t>m</t>
    </r>
    <r>
      <rPr>
        <vertAlign val="superscript"/>
        <sz val="10"/>
        <rFont val="Arial"/>
        <family val="2"/>
      </rPr>
      <t>2</t>
    </r>
  </si>
  <si>
    <t>შენიშვნა:  მასალის დაანგარიშება უნდა მოხდეს კონტრაქტორის მიერ, ნახაზების საფუძველზე</t>
  </si>
  <si>
    <r>
      <t>m</t>
    </r>
    <r>
      <rPr>
        <vertAlign val="superscript"/>
        <sz val="10"/>
        <rFont val="Arial"/>
        <family val="2"/>
      </rPr>
      <t>2</t>
    </r>
  </si>
  <si>
    <r>
      <t>ROOF WORKS-</t>
    </r>
    <r>
      <rPr>
        <b/>
        <sz val="12"/>
        <rFont val="AcadNusx"/>
        <family val="0"/>
      </rPr>
      <t>გადახურვის სამუSაოები</t>
    </r>
  </si>
  <si>
    <t>ლითონის შესასვლელი კარების მოწოდება და მოწყობა 100X210sm</t>
  </si>
  <si>
    <t>ც</t>
  </si>
  <si>
    <t>გრძ.მ</t>
  </si>
  <si>
    <t>წყალგაყვანილობის და კანალიზაციის სამუშაოები ნახაზების მიხედვით</t>
  </si>
  <si>
    <t>Water heeting  to be done according to the drawings.</t>
  </si>
  <si>
    <t>Water &amp; sewage works to be done according to the drawings.</t>
  </si>
  <si>
    <t>HEATING-გათბობის სამუშაოები</t>
  </si>
  <si>
    <r>
      <t xml:space="preserve">GRAND TOTAL
</t>
    </r>
    <r>
      <rPr>
        <b/>
        <sz val="14"/>
        <rFont val="AcadNusx"/>
        <family val="0"/>
      </rPr>
      <t xml:space="preserve">სულ </t>
    </r>
  </si>
  <si>
    <r>
      <t xml:space="preserve">GRAND TOTAL
</t>
    </r>
    <r>
      <rPr>
        <b/>
        <sz val="14"/>
        <rFont val="AcadNusx"/>
        <family val="0"/>
      </rPr>
      <t>სულ ხარჯთაღრიცხვით</t>
    </r>
  </si>
  <si>
    <r>
      <t xml:space="preserve"> TOTAL
</t>
    </r>
    <r>
      <rPr>
        <b/>
        <sz val="14"/>
        <rFont val="AcadNusx"/>
        <family val="0"/>
      </rPr>
      <t>სულ</t>
    </r>
  </si>
  <si>
    <t>ლტოლვილთა დანიის საბჭო</t>
  </si>
  <si>
    <t>ხარჯთაღრიცხვა</t>
  </si>
  <si>
    <t>სამუშაოთა ჩამონათვალი</t>
  </si>
  <si>
    <t>განზ.ერთ</t>
  </si>
  <si>
    <t>რაოდენობა</t>
  </si>
  <si>
    <t>ერთ.ფასი</t>
  </si>
  <si>
    <t>ღირებულება</t>
  </si>
  <si>
    <r>
      <t xml:space="preserve">FLOORING AND PANELING -იატაკის, </t>
    </r>
    <r>
      <rPr>
        <b/>
        <sz val="12"/>
        <rFont val="AcadNusx"/>
        <family val="0"/>
      </rPr>
      <t xml:space="preserve">ჭერის და ტიხრების </t>
    </r>
    <r>
      <rPr>
        <b/>
        <sz val="12"/>
        <rFont val="Arial"/>
        <family val="2"/>
      </rPr>
      <t xml:space="preserve">მოწყობა </t>
    </r>
  </si>
  <si>
    <t>მასალის მოწოდება და ჭერის და კედლების მომზადება შესაღებად</t>
  </si>
  <si>
    <t>გათბობის სამუშაოები ნახაზების მიხედვით</t>
  </si>
  <si>
    <r>
      <t>RECAPITUALTION-</t>
    </r>
    <r>
      <rPr>
        <b/>
        <sz val="16"/>
        <rFont val="AcadNusx"/>
        <family val="0"/>
      </rPr>
      <t>კრებსითი ხარჯთაღრიცხვა</t>
    </r>
  </si>
  <si>
    <t>Demolition of ceramic floor tiles with loading on truck</t>
  </si>
  <si>
    <t>Demolition of windows and doors with loading on trucks</t>
  </si>
  <si>
    <t>Demolition of roof with loading on trucks</t>
  </si>
  <si>
    <t>დაზიანებული მეტლახის იატაკის მოხსნა და დატვირთვა თვითმცლელზე</t>
  </si>
  <si>
    <t>დაზიანებული ფანჯრების და კარების მოხსნა და დატვირთვა თვითმცლელზე</t>
  </si>
  <si>
    <t>სამშენებლო ნაგვის გატანა ობიექტიდან თვითმცლელებით</t>
  </si>
  <si>
    <r>
      <rPr>
        <sz val="10"/>
        <rFont val="AcadNusx"/>
        <family val="0"/>
      </rPr>
      <t>მ</t>
    </r>
    <r>
      <rPr>
        <vertAlign val="superscript"/>
        <sz val="10"/>
        <rFont val="Arial"/>
        <family val="2"/>
      </rPr>
      <t>2</t>
    </r>
  </si>
  <si>
    <r>
      <t>m</t>
    </r>
    <r>
      <rPr>
        <vertAlign val="superscript"/>
        <sz val="10"/>
        <rFont val="Arial"/>
        <family val="2"/>
      </rPr>
      <t>3</t>
    </r>
  </si>
  <si>
    <r>
      <rPr>
        <sz val="10"/>
        <rFont val="AcadNusx"/>
        <family val="0"/>
      </rPr>
      <t>მ</t>
    </r>
    <r>
      <rPr>
        <vertAlign val="superscript"/>
        <sz val="10"/>
        <rFont val="Arial"/>
        <family val="2"/>
      </rPr>
      <t>3</t>
    </r>
  </si>
  <si>
    <t>დაზიანებული სახურავის მოხსნა და დატვირთვა თვითმცლელზე</t>
  </si>
  <si>
    <t>მასალის მოწოდება და სახურავის ხის კოჭების მოწოდება და მოწყობა (ძელაკების და სამაგრების ჩათვლით)</t>
  </si>
  <si>
    <t>მასალის მოწოდება და ქარხნული წარმოების  საცრემლურების მოწყობა შეღებილი ფურცლოვანი ლითონით სისქით 2,00 მმ</t>
  </si>
  <si>
    <r>
      <t>PLASTER WORKS-</t>
    </r>
    <r>
      <rPr>
        <b/>
        <sz val="13"/>
        <rFont val="AcadNusx"/>
        <family val="0"/>
      </rPr>
      <t>ბათქაშის სამუშაოები</t>
    </r>
  </si>
  <si>
    <t>Supply of materials and plastering inside walls 3cm thick</t>
  </si>
  <si>
    <t>მასალების მოწოდება და შიდა კედლების მობათქაშება სისქით 3სმ</t>
  </si>
  <si>
    <t>მასალების მოწოდება და კარების და ფანჯრების გვერდულების მობათქაშება სისქით 3სმ</t>
  </si>
  <si>
    <t>Supply of materials and plastering of door and windows sides 3cm thick</t>
  </si>
  <si>
    <t>მასალის მოწოდება და ჰიდროიზოლაციის მოწყობა იატაკის ქვეშ რუბეროიდით (სამი ფენა)</t>
  </si>
  <si>
    <t>მასალის მოწოდება და გადახურვის ხის ელემენტების ანტისეპტიკორი დამუშავება</t>
  </si>
  <si>
    <t xml:space="preserve">m3
</t>
  </si>
  <si>
    <r>
      <t>DEMOLITION WORKS/</t>
    </r>
    <r>
      <rPr>
        <b/>
        <sz val="14"/>
        <rFont val="Arial"/>
        <family val="2"/>
      </rPr>
      <t>დაშლის სამუშაოები</t>
    </r>
  </si>
  <si>
    <t>ცალი</t>
  </si>
  <si>
    <t>მეტალოპლასტმასის ფანჯრის რაფის მოწოდება და მოწყობა 4X15X190სმ</t>
  </si>
  <si>
    <t>TOTAL  13</t>
  </si>
  <si>
    <t>დაზიანებული ლამინატის იატაკის მოხსნა და დატვირთვა თვითმცლელზე</t>
  </si>
  <si>
    <t>Demolition of floor laminated boards with loading on trucks</t>
  </si>
  <si>
    <t>მეტალოპლასტმასის კარების მოწოდება და მოწყობა 100X210sm</t>
  </si>
  <si>
    <r>
      <rPr>
        <b/>
        <sz val="14"/>
        <rFont val="Arial"/>
        <family val="2"/>
      </rPr>
      <t>PROFIT   8</t>
    </r>
    <r>
      <rPr>
        <sz val="14"/>
        <rFont val="Arial"/>
        <family val="2"/>
      </rPr>
      <t xml:space="preserve">  %    
</t>
    </r>
    <r>
      <rPr>
        <sz val="14"/>
        <rFont val="AcadNusx"/>
        <family val="0"/>
      </rPr>
      <t xml:space="preserve">გეგმიური დაგროვება  8 %   </t>
    </r>
  </si>
  <si>
    <t>დაზიანებული შეკიდული ჭერის მოხსნა და დატვირთვა თვითმცლელზე</t>
  </si>
  <si>
    <r>
      <t xml:space="preserve">მასალის მოწოდება და ფასადზე თერმოიზოლაციის მოწყობა </t>
    </r>
    <r>
      <rPr>
        <sz val="12"/>
        <rFont val="Arial"/>
        <family val="2"/>
      </rPr>
      <t xml:space="preserve">პოლისტიროლით d=5 სმ. </t>
    </r>
    <r>
      <rPr>
        <sz val="12"/>
        <rFont val="AcadNusx"/>
        <family val="0"/>
      </rPr>
      <t xml:space="preserve"> </t>
    </r>
  </si>
  <si>
    <r>
      <t>DEMOLITION WORKS  -</t>
    </r>
    <r>
      <rPr>
        <b/>
        <sz val="12"/>
        <rFont val="AcadNusx"/>
        <family val="0"/>
      </rPr>
      <t>დაშლის სამუშაოები</t>
    </r>
  </si>
  <si>
    <t>შენობის ადგილის გასუფთავება და გასწორება</t>
  </si>
  <si>
    <t>გრუნტის დამუშავება საძირკვლისთვის, 80 სმ სიღრმე</t>
  </si>
  <si>
    <t>Cleaning and evening of the building site.</t>
  </si>
  <si>
    <t>Leveling of the foundation with gravell fraction II-IV    d=10 cm'</t>
  </si>
  <si>
    <t xml:space="preserve">Concreting of the foundations with concrete M-150 (including the formwork) </t>
  </si>
  <si>
    <t>საძირკველში ბეტონის ჩასხმა მარკით m-150(ყალიბის ჩათვლით)</t>
  </si>
  <si>
    <t>Concreting of the blind area with concrete M-300 d=10 cm'. 80cm width</t>
  </si>
  <si>
    <t xml:space="preserve">kg
</t>
  </si>
  <si>
    <t>EXCAVATION WORKS  -მიწის სამუშაოები</t>
  </si>
  <si>
    <t>TOTAL   3</t>
  </si>
  <si>
    <t>TOTAL   6</t>
  </si>
  <si>
    <t>TOTAL   9</t>
  </si>
  <si>
    <t>TOTAL    10</t>
  </si>
  <si>
    <t>Demolition damaged plaster with loading on trucks</t>
  </si>
  <si>
    <t>დაზიანებული ნალესის მოხსნა და დატვირთვა თვითმცლელზე</t>
  </si>
  <si>
    <t>Excavation works for foundations, depth 80 cm</t>
  </si>
  <si>
    <t xml:space="preserve">Concreting of the socle with concrete M-300  (including the formwork) </t>
  </si>
  <si>
    <r>
      <t>შენობის გარშემო სარინელის მოწყობა ბეტონით,</t>
    </r>
    <r>
      <rPr>
        <sz val="12"/>
        <rFont val="Arial"/>
        <family val="2"/>
      </rPr>
      <t xml:space="preserve"> M300 </t>
    </r>
    <r>
      <rPr>
        <sz val="12"/>
        <rFont val="AcadNusx"/>
        <family val="0"/>
      </rPr>
      <t>სისქით 10სმ. სიგანით 80სმ</t>
    </r>
  </si>
  <si>
    <t>Transportation of construction debris from site</t>
  </si>
  <si>
    <t>მასალების მოწოდება და არმირებული კედლების მოწყობა სიგანით 20სმ სამშენებლო ბლოკით 20X20X40სმ</t>
  </si>
  <si>
    <t>Supply of materials and installation of reinforced wall  d=20 cm' with construction blocks 20x20x40 cm'</t>
  </si>
  <si>
    <t>Supply and installation of the timber roof structure (including battens and fixtures).</t>
  </si>
  <si>
    <t>Supply of the material and installing of outside window sills with painted  metal sheet thicknes d=2,00 mm.</t>
  </si>
  <si>
    <t>Supply of the material and anteseptic treatment  of wooden materials for roofing</t>
  </si>
  <si>
    <t>Supply andinstalaltion of the ceiling boards 120X240X12 mm' on metal frame</t>
  </si>
  <si>
    <t>Painting of the ceiling with emulsion paint in two layers</t>
  </si>
  <si>
    <t>Painting of the walls with emulsion paint in two layers</t>
  </si>
  <si>
    <t>Arranegement of toilet walls with ceramic tile, I class, h=2.4 m' (include the glue).</t>
  </si>
  <si>
    <r>
      <t xml:space="preserve">მასალის მოწოდება და კედლების მოპირკეთება კაფელით I კლასი, </t>
    </r>
    <r>
      <rPr>
        <sz val="12"/>
        <rFont val="Arial"/>
        <family val="2"/>
      </rPr>
      <t>H</t>
    </r>
    <r>
      <rPr>
        <sz val="12"/>
        <rFont val="AcadNusx"/>
        <family val="0"/>
      </rPr>
      <t>=2.4m (წებოს ჩათვლით)</t>
    </r>
  </si>
  <si>
    <t>Supply and installation of the entrance metal door  100 x210 cm'</t>
  </si>
  <si>
    <t>Supply and installation of the pvc door  100 x210 cm'</t>
  </si>
  <si>
    <r>
      <t>Supply and installation of the plastic window sill 4cmX15cmX190cm</t>
    </r>
    <r>
      <rPr>
        <sz val="12"/>
        <rFont val="Arial"/>
        <family val="2"/>
      </rPr>
      <t xml:space="preserve"> </t>
    </r>
  </si>
  <si>
    <t>Electrical works - according to the drawings</t>
  </si>
  <si>
    <t>სამხედრო დასახლებაში მდებარე საბავშვო ბაღის რეაბილიტაცია/რეკონსტრუქცია, სენაკის მუნიციპალიტეტი</t>
  </si>
  <si>
    <t>საძირკვლის მომზადება ღორღის ნაწილაკებით II-IV    d=10 cm'</t>
  </si>
  <si>
    <t>პირველი სართულის იატაკის ქვეშ ბალასტით შევსება(დატკეპნით)</t>
  </si>
  <si>
    <t>იატაკის მომზადება ღორღის ნაწილაკებით II-IV    d=10 cm'</t>
  </si>
  <si>
    <t>Concreting of the ground floor slab on gravel / hard core d=8 cm' with concrete M-150</t>
  </si>
  <si>
    <t>პირველ სართულზე მოხრეშილi ზედაპირის დაბეტონება d=8 sm მარკით მ-150</t>
  </si>
  <si>
    <t>20X20 სმ განივკვეთის სვეტების მოწყობა ბეტონით მ-300(ყალიბის მოწყობით)</t>
  </si>
  <si>
    <t>Concreting of the lintels 20x20cm'  with concrete M-300 (incl. the formwork)</t>
  </si>
  <si>
    <t>20X20 სმ განივკვეთის სარტყელის მოწყობა ბეტონით მ-300(ყალიბის მოწყობით)</t>
  </si>
  <si>
    <t>Concreting of the R/C tile  with concrete M-300 (incl. the formwork)</t>
  </si>
  <si>
    <t>მონოლითური რკინაბეტონის ფილის მოწყობა ბეტონით მ-300(ყალიბის მოწყობით)</t>
  </si>
  <si>
    <t xml:space="preserve">Concreting of the  entrance wheelchair ramp with concrete M-300 (including the formwork) </t>
  </si>
  <si>
    <r>
      <t>m</t>
    </r>
    <r>
      <rPr>
        <vertAlign val="superscript"/>
        <sz val="11"/>
        <rFont val="Arial"/>
        <family val="2"/>
      </rPr>
      <t>3</t>
    </r>
  </si>
  <si>
    <t>შესასვლელი პანდუსის დაბეტონება ბეტონით მ-300 (ყალიბის ჩათვლით)</t>
  </si>
  <si>
    <r>
      <rPr>
        <sz val="11"/>
        <rFont val="AcadNusx"/>
        <family val="0"/>
      </rPr>
      <t>m</t>
    </r>
    <r>
      <rPr>
        <vertAlign val="superscript"/>
        <sz val="11"/>
        <rFont val="Arial"/>
        <family val="2"/>
      </rPr>
      <t>3</t>
    </r>
  </si>
  <si>
    <r>
      <t xml:space="preserve">Steelbar A-III       </t>
    </r>
    <r>
      <rPr>
        <b/>
        <sz val="13"/>
        <rFont val="AcadNusx"/>
        <family val="0"/>
      </rPr>
      <t>armatura</t>
    </r>
    <r>
      <rPr>
        <b/>
        <sz val="13"/>
        <rFont val="Arial"/>
        <family val="2"/>
      </rPr>
      <t xml:space="preserve"> A-III </t>
    </r>
  </si>
  <si>
    <t>Supply of the materials and installation of metal  tiled roof  (thickness 0.5mm )</t>
  </si>
  <si>
    <t>მასალების მოწოდება და სახურავის ფენილის მოწყობა მეტალოკრამიტით (სისქe 0.5მმ)</t>
  </si>
  <si>
    <t>მასალის მოწოდება და სახურავის კეხის მოწყობა შეღებილი ფურცლოვანი ლითონით სისქით 0.5მმ</t>
  </si>
  <si>
    <t>Supply of the material and installing of the roof gutter with painted sheet metal  thicknes d=0.5 mm.</t>
  </si>
  <si>
    <t>მასალის მოწოდება და ენდაოს მოწყობა შეღებილი ფურცლოვანი ლითონით სისქით 0.5მმ</t>
  </si>
  <si>
    <t>მასალის მოწოდება და საწვიმარი ძაბრების მოწყობა შეღებილი ფურცლოვანი ლითონით სისქით 0.5მმ</t>
  </si>
  <si>
    <t>მასალის მოწოდება და საწვიმარი ღარების მოწყობა შეღებილი ფურცლოვანი ლითონით სისქით 0.5მმ</t>
  </si>
  <si>
    <t>მასალის მოწოდება და საწვიმარი მილების მოწყობა შეღებილი ფურცლოვანი ლითონით სისქით 0.5მმ</t>
  </si>
  <si>
    <t>Supply of the material and installing of RWf with painted  metal sheet thicknes d=0.5 mm.</t>
  </si>
  <si>
    <t>Supply of the material and installing of RWP with painted  metal sheet thicknes d=0.5mm</t>
  </si>
  <si>
    <t xml:space="preserve">Supply and installation of the ceiling wooden timber 8/20 cm' </t>
  </si>
  <si>
    <r>
      <t>ჭერის ხის კოჭების მოწოდება და მოწყობა 8</t>
    </r>
    <r>
      <rPr>
        <sz val="12"/>
        <rFont val="Arial"/>
        <family val="2"/>
      </rPr>
      <t>X</t>
    </r>
    <r>
      <rPr>
        <sz val="12"/>
        <rFont val="AcadNusx"/>
        <family val="0"/>
      </rPr>
      <t>20სმ</t>
    </r>
  </si>
  <si>
    <r>
      <t>მასალის მოწოდება და ჭერში თერმოიზოლაციის მოწყობა მინაბამბით</t>
    </r>
    <r>
      <rPr>
        <sz val="13"/>
        <rFont val="Arial"/>
        <family val="2"/>
      </rPr>
      <t xml:space="preserve"> d=5 სმ.  </t>
    </r>
  </si>
  <si>
    <t>მასალის მოწოდება და ბიტუმის ჰიდროიზოლაციის მოწყობა საძირკვლის ბეტონის ზედაპირზე</t>
  </si>
  <si>
    <t>Supply of the materials and installation of thermal insulation with pumice 5cm</t>
  </si>
  <si>
    <r>
      <t>m</t>
    </r>
    <r>
      <rPr>
        <vertAlign val="superscript"/>
        <sz val="11"/>
        <rFont val="Arial"/>
        <family val="2"/>
      </rPr>
      <t>3</t>
    </r>
  </si>
  <si>
    <t>მასალის მოწოდება და 5სმ პემზის თბოიზოლაციის მოწყობა</t>
  </si>
  <si>
    <r>
      <t>m</t>
    </r>
    <r>
      <rPr>
        <vertAlign val="superscript"/>
        <sz val="11"/>
        <rFont val="AcadNusx"/>
        <family val="0"/>
      </rPr>
      <t>3</t>
    </r>
  </si>
  <si>
    <t>Supply of materials &amp; fixing of wooden floor with planks 3,7cm on joists 5X5cm</t>
  </si>
  <si>
    <r>
      <t>m</t>
    </r>
    <r>
      <rPr>
        <vertAlign val="superscript"/>
        <sz val="11"/>
        <rFont val="Arial"/>
        <family val="2"/>
      </rPr>
      <t>2</t>
    </r>
  </si>
  <si>
    <t>იატაკის მოწყობა ხის ფიცრებით 3,7სმ სისქით ხის კოჭებზე 5X5სმ</t>
  </si>
  <si>
    <r>
      <rPr>
        <sz val="11"/>
        <rFont val="AcadNusx"/>
        <family val="0"/>
      </rPr>
      <t>m</t>
    </r>
    <r>
      <rPr>
        <vertAlign val="superscript"/>
        <sz val="11"/>
        <rFont val="Arial"/>
        <family val="2"/>
      </rPr>
      <t>2</t>
    </r>
  </si>
  <si>
    <t>Supply of the materials and installation of the floor  with ceramic tiles, I class, (including the glue).</t>
  </si>
  <si>
    <t>მასალის მოწოდება და იატაკზე მეტლახის ფილების მოწყობა I კლასი, (წებოს ჩათვლით)</t>
  </si>
  <si>
    <t>მასალის მოწოდება და სახურავის კარნიზის მოწყობა ხის ფიცრებით 26მმ სისქით 1,0მ ლითონის კარკასზე</t>
  </si>
  <si>
    <t>Supply of materials &amp; arranging  of cornnice of roof with wooden planks 26mm thick on 0.7 m metal frame</t>
  </si>
  <si>
    <t>მასალის მოწოდება და თაბაშირმუყაოს შეკიდული ჭერის მოწყობა 120X240X12mm ზომის ფილებით ლითონის კარკასზე</t>
  </si>
  <si>
    <t>Supply of the materials and installation of the plastic drop ceiling on the leveled surface</t>
  </si>
  <si>
    <t>მასალის მოწოდება და პლასტიკატისს შეკიდული ჭერის მოწყობა გასწორებულ ზედაპირზე</t>
  </si>
  <si>
    <r>
      <t>m</t>
    </r>
    <r>
      <rPr>
        <vertAlign val="superscript"/>
        <sz val="11"/>
        <rFont val="Arial"/>
        <family val="2"/>
      </rPr>
      <t xml:space="preserve">2
</t>
    </r>
  </si>
  <si>
    <t>მასალის მოწოდება და გარე კიბეების და პანდუსის მოპირკეთება ბაზალტის ფილით(წებოს ჩათვლით)3,0სმ</t>
  </si>
  <si>
    <t>Supply of the materials and polishing of wooden floors and painting with lacquer (3 layers).</t>
  </si>
  <si>
    <t>მასალის მოწოდება და ხის იატაკების მოხვეწა და გალაქვა სამ ფენად</t>
  </si>
  <si>
    <t>Supply of the materials &amp; fixing of metal handrails 1,0m Heighs</t>
  </si>
  <si>
    <t>მასალის მოწოდება და ლითონის მოაჯირის მოწყობა  სიმაღლით 1,0მ</t>
  </si>
  <si>
    <t>Supply of the mateials&amp; painting of metal handrails with enamel paint 2 layers</t>
  </si>
  <si>
    <t>მასალის მოწოდება და ლითონის მოაჯირის შეღებვა ზეთოვანი საღებავით ორ ფენად</t>
  </si>
  <si>
    <r>
      <rPr>
        <b/>
        <sz val="14"/>
        <rFont val="Arial"/>
        <family val="2"/>
      </rPr>
      <t>OVERHEAD EXPENSES</t>
    </r>
    <r>
      <rPr>
        <sz val="14"/>
        <rFont val="Arial"/>
        <family val="2"/>
      </rPr>
      <t xml:space="preserve">  8  %
</t>
    </r>
    <r>
      <rPr>
        <sz val="14"/>
        <rFont val="AcadNusx"/>
        <family val="0"/>
      </rPr>
      <t>ზედნადები ხარჯები 8 %</t>
    </r>
  </si>
  <si>
    <t>Supply and installation of the pvc door  80 x210 cm'</t>
  </si>
  <si>
    <t>მეტალოპლასტმასის კარების მოწოდება და მოწყობა 80X210sm</t>
  </si>
  <si>
    <t>Supply and installation of PVC windows 200x 150 cm' (Termopan glass 4+12+4)</t>
  </si>
  <si>
    <t>მეტალოპლასტმასის ფანჯრების მოწოდება და მოწყობა 200X150sm (მინაპაკეტით4+12+4)</t>
  </si>
  <si>
    <t>Supply and installation of PVC windows 60 x 180 cm' (Termopan glass 4+12+4)</t>
  </si>
  <si>
    <t>მეტალოპლასტმასის ფანჯრების მოწოდება და მოწყობა 60X180sm (მინაპაკეტით4+12+4)</t>
  </si>
  <si>
    <t>Supply and installation of PVC windows 150 x 150 cm' (Termopan glass 4+12+4)</t>
  </si>
  <si>
    <t>მეტალოპლასტმასის ფანჯრების მოწოდება და მოწყობა 150X150sm (მინაპაკეტით4+12+4)</t>
  </si>
  <si>
    <t>Supply and installation of PVC windows 60 x 60 cm' (Termopan glass 4+12+4)</t>
  </si>
  <si>
    <t>მეტალოპლასტმასის ფანჯრების მოწოდება და მოწყობა 60X60sm (მინაპაკეტით4+12+4)</t>
  </si>
  <si>
    <t>Supply and installation of PVC windows 156 x 150 cm' (Termopan glass 4+12+4)</t>
  </si>
  <si>
    <t>მეტალოპლასტმასის ფანჯრების მოწოდება და მოწყობა 156X150sm (მინაპაკეტით4+12+4)</t>
  </si>
  <si>
    <t>Supply of the materials &amp; fixing of metal beam 20cm</t>
  </si>
  <si>
    <t>მასალის მოწოდება და ლითონის ორტესებრი კოჭის მოწყობა  სიმაღლით 20სმ</t>
  </si>
  <si>
    <t>გარე კედლების შელესვა ყინვაგამძლე წებოცემენტით ნეილონის ბადეზე</t>
  </si>
  <si>
    <r>
      <t xml:space="preserve">DATE / </t>
    </r>
    <r>
      <rPr>
        <sz val="12"/>
        <rFont val="AcadNusx"/>
        <family val="0"/>
      </rPr>
      <t>თარიღი</t>
    </r>
  </si>
  <si>
    <r>
      <t>Badri KANTARIA</t>
    </r>
    <r>
      <rPr>
        <sz val="12"/>
        <rFont val="Arial"/>
        <family val="2"/>
      </rPr>
      <t xml:space="preserve"> /</t>
    </r>
    <r>
      <rPr>
        <sz val="12"/>
        <rFont val="AcadNusx"/>
        <family val="0"/>
      </rPr>
      <t>ბადრი ქანთარია</t>
    </r>
    <r>
      <rPr>
        <sz val="12"/>
        <rFont val="Arial"/>
        <family val="2"/>
      </rPr>
      <t xml:space="preserve">
 DRC chief engineer / </t>
    </r>
    <r>
      <rPr>
        <sz val="12"/>
        <rFont val="AcadNusx"/>
        <family val="0"/>
      </rPr>
      <t>ლდს უფროსი ინჟინერი</t>
    </r>
  </si>
  <si>
    <r>
      <t xml:space="preserve">Daviti Todua/ </t>
    </r>
    <r>
      <rPr>
        <sz val="12"/>
        <rFont val="AcadNusx"/>
        <family val="0"/>
      </rPr>
      <t xml:space="preserve">დავითი თოდუა  
LTD "Qalaqmshenservisi"  შპს ქალაქმშენსერვისი
</t>
    </r>
  </si>
  <si>
    <r>
      <rPr>
        <sz val="12"/>
        <rFont val="Arial"/>
        <family val="2"/>
      </rPr>
      <t>Vincent Dontot/</t>
    </r>
    <r>
      <rPr>
        <sz val="12"/>
        <rFont val="AcadNusx"/>
        <family val="0"/>
      </rPr>
      <t>ვინსენტ დონტოტი</t>
    </r>
    <r>
      <rPr>
        <sz val="12"/>
        <rFont val="Arial"/>
        <family val="2"/>
      </rPr>
      <t xml:space="preserve">
 DRC South Caucasus Regional Director       </t>
    </r>
    <r>
      <rPr>
        <sz val="12"/>
        <rFont val="AcadNusx"/>
        <family val="0"/>
      </rPr>
      <t>ლდს სამხრეთ კავკასიის ოფისის რეგიონალური დირექტორი</t>
    </r>
  </si>
  <si>
    <t>** დიოდური განათების სისტემა მწარმოებელი ქვეყანა თურქეთი</t>
  </si>
  <si>
    <t>** Illumination system – made in Turkey</t>
  </si>
  <si>
    <t xml:space="preserve">* ელსადენები გამოყენაბული  იქნება საქართველოში წარმოებული ს.ს. საქკაბელის მიერ, ორმაგი იზოლაციით. </t>
  </si>
  <si>
    <t>* Electric cables to be used will be produced in Georgia by JSC ‘Saqcabel’ with double insulation.</t>
  </si>
  <si>
    <t>TOTAL/ჯამი</t>
  </si>
  <si>
    <t>სხვა მასალა, რომელიც არაა ჩამოთვლილი (თაბაშირი, საიზოლაციო ლენტი და ა.შ)</t>
  </si>
  <si>
    <r>
      <t xml:space="preserve">lump sum
</t>
    </r>
  </si>
  <si>
    <t>Other minor non-listed material  
(gypsum, isolation strips, etc.)</t>
  </si>
  <si>
    <t xml:space="preserve">pcs.
     </t>
  </si>
  <si>
    <t>პლასტმასის გამანაწილებელი ყუთის დამონტაჟება Φ 60 mm</t>
  </si>
  <si>
    <t>Installation of distribution (PVC) boxes Φ 60 mm</t>
  </si>
  <si>
    <t xml:space="preserve">პლასტმასის გამანაწილებელი ყუთის დამონტაჟება 98 x 98 მმ </t>
  </si>
  <si>
    <t xml:space="preserve">pcs.
   </t>
  </si>
  <si>
    <t xml:space="preserve">Installation of distribution (PVC) boxes 98 x 98mm </t>
  </si>
  <si>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</si>
  <si>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 xml:space="preserve">pcs.
    </t>
  </si>
  <si>
    <t>Purchase and  installation of  the light armature, type:
set with the bulb of appropriate power and infix tool</t>
  </si>
  <si>
    <t xml:space="preserve">ჩამრთველის შესყიდვა და მონტაჟი,220V/10A კომპლექტი ორივე ბოლოში შემაერთებლებით, </t>
  </si>
  <si>
    <r>
      <t xml:space="preserve">pcs.
</t>
    </r>
  </si>
  <si>
    <t>Purchase and  mounting of the installation switch
 220V/10A , set with connections on both ends;</t>
  </si>
  <si>
    <t xml:space="preserve">ერთფაზიანი საშტეფსელო როზეტის 220V/10A შესყიდვა და მონტაჟი, კომპლექტი ორივე ბოლოში შემაერთებლებით, </t>
  </si>
  <si>
    <t xml:space="preserve">pcs.
  </t>
  </si>
  <si>
    <t>Purchase and  installation of - mono-phase sockets 220V/10A ,
set with connections on both ends, recesset</t>
  </si>
  <si>
    <t>გამწოვი ვენტილატორების შესყიდვა და მონტაჟი 25ვტ</t>
  </si>
  <si>
    <t>Purchase and  installation of -fans 25wt</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</si>
  <si>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</si>
  <si>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cable, type:PPY-3 x 2,5mm2, needed for 
installation of the mono-phase connectors,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</si>
  <si>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</si>
  <si>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Cable purchase and in-wall installation, type: PPY-3 x 1,5mm2, needed
for electric lightening installation, set with connections on both ends</t>
  </si>
  <si>
    <t>შიდა ელექტრო გაყვანილობის მოწყობა</t>
  </si>
  <si>
    <t>Installation of electric internal wiring</t>
  </si>
  <si>
    <t>Price  /ფასი</t>
  </si>
  <si>
    <t xml:space="preserve"> Quantity/რაოდენობა     </t>
  </si>
  <si>
    <t>Cost/ ღირებულება</t>
  </si>
  <si>
    <t xml:space="preserve">Unit price/ერთეულის ფასი  </t>
  </si>
  <si>
    <t xml:space="preserve">Measure/საზომი    </t>
  </si>
  <si>
    <t>Technical description/ ტექნიკური აღწერა</t>
  </si>
  <si>
    <t>Pos.</t>
  </si>
  <si>
    <t>Actual/ფაქტიური</t>
  </si>
  <si>
    <t>Planed/დაგეგმილი</t>
  </si>
  <si>
    <t>Description of Works/სამუშათა აღწერა</t>
  </si>
  <si>
    <r>
      <t>Quantity</t>
    </r>
  </si>
  <si>
    <r>
      <t>Total</t>
    </r>
  </si>
  <si>
    <t>I</t>
  </si>
  <si>
    <r>
      <t>Water system Installation works</t>
    </r>
  </si>
  <si>
    <t>Purchase, transportation and installation of the polipropilen pipes and appropriate fittings. The water supply pipes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test has to be made and  signed by the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</si>
  <si>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</si>
  <si>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accessable places. The constructor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</si>
  <si>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</si>
  <si>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t>pipes Ø40 mm</t>
  </si>
  <si>
    <t>მილები Ø 40 mm</t>
  </si>
  <si>
    <t>pipes Ø 25 mm cold water</t>
  </si>
  <si>
    <t>მილები Ø 25 mm ცივი წყლის</t>
  </si>
  <si>
    <t>pipes Ø 25 mm (Hot water)</t>
  </si>
  <si>
    <t>მილები Ø 25 mm (ცხელი წყლის)</t>
  </si>
  <si>
    <t>pipes Ø 20 mm cold water</t>
  </si>
  <si>
    <t>მილები Ø 20 mm ცივი წყლის</t>
  </si>
  <si>
    <t>pipes Ø 20 mm (Hot water)</t>
  </si>
  <si>
    <t>მილები Ø 20 mm (ცხელი წყლის)</t>
  </si>
  <si>
    <t>Purchase and installation of the water mixer tap for handwash basins water sinks. Up to then, the valve is to be protected from damage. All gums for hot water on the valves to be replaced with appropriate high tempetrature resistant caulkers.</t>
  </si>
  <si>
    <r>
      <t xml:space="preserve">pcs 
</t>
    </r>
  </si>
  <si>
    <t xml:space="preserve">ხელსაბანებისთვის და სარეცხი ნიჟარებისთვის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 </t>
  </si>
  <si>
    <t>Purchase and 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</si>
  <si>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 </t>
  </si>
  <si>
    <r>
      <t>Total installation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</si>
  <si>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</si>
  <si>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IV</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</si>
  <si>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</si>
  <si>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</si>
  <si>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m3</t>
  </si>
  <si>
    <t xml:space="preserve">გრუნტის ხელით გათხრა საკანალიზაციო მილის ტრანშეისთვის. 
დაანგარიშება კუბური მეტრით. </t>
  </si>
  <si>
    <t>მ3</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</si>
  <si>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</si>
  <si>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</si>
  <si>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</si>
  <si>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</si>
  <si>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by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</si>
  <si>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</si>
  <si>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</si>
  <si>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V</t>
  </si>
  <si>
    <t>Installation works/სამონტაჟო სამუშაოები</t>
  </si>
  <si>
    <t xml:space="preserve">Purchase, transportation and installation of PVC sewage system pipes and uniformed pieces. Pipes to be installed according to the strictly defined inclinations. Attachments to be placed on opposite side of water flow, and junctions to be fixed tightly with gym rings. The price comprises final closing of all openings. 
Calculation made per installed pipes. </t>
  </si>
  <si>
    <t xml:space="preserve">მეტალოპლასტმასის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</si>
  <si>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</si>
  <si>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</si>
  <si>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</si>
  <si>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</si>
  <si>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trap</t>
  </si>
  <si>
    <t xml:space="preserve">ტრაპის შესყიდვა და დამონტაჟბა. </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</si>
  <si>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</si>
  <si>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დამონტაჟება ინვესტორის სპეციფიკაციის მიხედვით. 
დაანგარიშება თითო ცალზე. </t>
  </si>
  <si>
    <t>Purchase and installation of the I class quality water closet basin for children  according to the investor's specification
Calculation made per a piece.</t>
  </si>
  <si>
    <t xml:space="preserve">საბავშვო უნიტაზის (I ხარისხის) შესყიდვა და დამონტაჟება ინვესტორის სპეციფიკაციის მიხედვით. 
დაანგარიშება თითო ცალზე. </t>
  </si>
  <si>
    <t>Purchase and installation of the I class quality water closet basin for children  according to the investor's specification(for handicapped children)
Calculation made per a piece.</t>
  </si>
  <si>
    <t xml:space="preserve">საბავშვო უნიტაზის (I ხარისხის) შესყიდვა და დამონტაჟება ინვესტორის სპეციფიკაციის მიხედვით. (შშმ ბავშვებისათვის)
დაანგარიშება თითო ცალზე. </t>
  </si>
  <si>
    <t xml:space="preserve">Purchase, transportation and installation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piece. </t>
  </si>
  <si>
    <t xml:space="preserve">ფაიფურის ხელსაბანი ნიჟარის ზომებით 58/46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ნიჟარასთან.
დაანგარიშებულია თითო ცალზე. 
</t>
  </si>
  <si>
    <t xml:space="preserve">Purchase, transportation and installation of the Shower pad set, dimensions 90/90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piece. </t>
  </si>
  <si>
    <t xml:space="preserve">შხაპის ქვეშის ზომებით 90/90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</si>
  <si>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Purchase, transportation and installtion of the stainless steel wash basin set, dimensions 55/80 -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to be installed as well. Cold and warm water tap to be installed with a basin.
Calcualtion made per piece. </t>
  </si>
  <si>
    <t xml:space="preserve">უჟანგავი ფოლადის სამრეცხაო ნიჟარის ზომებით 55/80 (I ხარისხის) შესყიდვა, ტრანსპორტირება და დამონტაჟბა. დაუშვებელია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არამედ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ონკანი უნდა დამონტაჟდეს ნიჟარასთან.
დაანგარიშებულია თითო ცალზე. </t>
  </si>
  <si>
    <r>
      <t>Total installation works/</t>
    </r>
    <r>
      <rPr>
        <b/>
        <sz val="12"/>
        <rFont val="Arial"/>
        <family val="2"/>
      </rPr>
      <t>სამონტაჟო სამუშაოები ჯამი</t>
    </r>
  </si>
  <si>
    <r>
      <t xml:space="preserve">Total water pipes and sewage system/ </t>
    </r>
    <r>
      <rPr>
        <b/>
        <sz val="10"/>
        <rFont val="Arial"/>
        <family val="2"/>
      </rPr>
      <t>წყალსადენისა და საკანალიზაციო სისტემის სამუშაოების ჯამი</t>
    </r>
  </si>
  <si>
    <t>* Plastic pipes and sanitary facilities from Firat-Turkey</t>
  </si>
  <si>
    <t>* პლასტმასის მილების და სანიტარული მოწყობილობები- ფირატი-თურქეთი</t>
  </si>
  <si>
    <r>
      <t>Heating system Installation works</t>
    </r>
  </si>
  <si>
    <t>Purchase, 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contructor will take care of the installation till the building take-over. The final test is to be made and to be signed by supervisor body.</t>
  </si>
  <si>
    <t xml:space="preserve">პოლიპროპილენის ცხელი წყლის ფოლგიანი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</si>
  <si>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accessable places. The constructor is obliged
to take care of installation till the take over. The price comprises work on all
openings and holes in the walls. Calculation made per m' of the final installation. </t>
  </si>
  <si>
    <t>pipes Ø 32 mm inc thermal insulation</t>
  </si>
  <si>
    <t>მილები Ø 32 mm inc thermal insulation</t>
  </si>
  <si>
    <t>pipes Ø 25 mm inc thermal insulation</t>
  </si>
  <si>
    <t>მილები Ø 25 mm inc thermal insulation</t>
  </si>
  <si>
    <t>pipes Ø 20 mm inc thermal insulation</t>
  </si>
  <si>
    <t>მილები Ø 20 mm inc thermal insulation</t>
  </si>
  <si>
    <t>Purchase and installation of ccyrculation pump 70wt</t>
  </si>
  <si>
    <t>საცირკულაციო ტუმბოს შეძენა და მოწყობა 70ვტ სიმძლავრის</t>
  </si>
  <si>
    <t>Purchase and installation of the panel radiators 50*120cm</t>
  </si>
  <si>
    <t>საშრობი რადიატორის შეძენა და მოწყობა 50*120სმ</t>
  </si>
  <si>
    <t>Purchase and installation of the dryier radiators h=60cm</t>
  </si>
  <si>
    <r>
      <t xml:space="preserve">m'
</t>
    </r>
  </si>
  <si>
    <t>პანელური რადიატორების შეძენა და მოწყობა h=60სმ</t>
  </si>
  <si>
    <t>Supply of the materials &amp; fixing laminated partitions in toilets H=1,8m</t>
  </si>
  <si>
    <t>მასალის მოწოდება და ლამინირებული ტიხრების მოწყობა ტუალეტებშიH=1,8მ</t>
  </si>
  <si>
    <t>Supply and installation of the pvc box with door for Water heater  50x240 x210 cm'</t>
  </si>
  <si>
    <t>მეტალოპლასტმასის საქვაბის პანელის მოწოდება და მოწყობა 50X240X210sm</t>
  </si>
  <si>
    <t>Installation of el. switch 50am with 1-100am and 3-40am breakers</t>
  </si>
  <si>
    <t>ელექტროგამთიშველი კარადის მოწყობა 50ამ 1- 100ამ და 3-40ამ სამფაზა გამთიშველებით</t>
  </si>
  <si>
    <t>Installation of distribution box with 9 mono-phase switch breakers 220V/16A,
and 3 220V/10A set with connections on both ends, external</t>
  </si>
  <si>
    <r>
      <t xml:space="preserve">გამანაწილებელი </t>
    </r>
    <r>
      <rPr>
        <sz val="8"/>
        <rFont val="AcadNusx"/>
        <family val="0"/>
      </rPr>
      <t>ყუთის</t>
    </r>
    <r>
      <rPr>
        <sz val="8"/>
        <rFont val="Arial"/>
        <family val="2"/>
      </rPr>
      <t xml:space="preserve"> დამონტაჟება 9 1ფაზიანი გადამრთველით 220V/16A და3 1ფაზიანი გადამრთველით 220V/10A , ორივე ბოლოში შემაერთებლებით, </t>
    </r>
  </si>
  <si>
    <t>Purchase and Installation of cable, type:PPY-3 x 10mm2,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</si>
  <si>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10მმ2, </t>
  </si>
  <si>
    <t>TOTAL 13</t>
  </si>
  <si>
    <t>Purchase and installation of the water heater 32kwt with Hydro module</t>
  </si>
  <si>
    <t>გათბობის ქვაბის შეძენა და მოწყობა 32კვტ სიმძლავრის, ჰიდრომოდულით</t>
  </si>
  <si>
    <t>Supply with materials and surfacing of the outside stairs and wheelchair ramp with natural stone-basalt (including the glue)3,0cm</t>
  </si>
  <si>
    <t>საფართოებელი ავზის მოწყობა მოცულობით 50ლ</t>
  </si>
  <si>
    <t xml:space="preserve"> Installation of 50 l Expansion tank </t>
  </si>
  <si>
    <r>
      <t xml:space="preserve">EXCAVATION WORKS  - </t>
    </r>
    <r>
      <rPr>
        <b/>
        <sz val="12"/>
        <rFont val="AcadNusx"/>
        <family val="0"/>
      </rPr>
      <t>მიწის სამუშაოები</t>
    </r>
  </si>
  <si>
    <t>Arrangement of the floor with gravell fraction II-IV    d=10 cm'</t>
  </si>
  <si>
    <t>ამოღებული გრუნტის უკუჩაყრა</t>
  </si>
  <si>
    <t>Back filling of the ground</t>
  </si>
  <si>
    <t>Back filling under the floor of  lower storey with Ballast (including tightening)</t>
  </si>
  <si>
    <t>ზეძირკველში ბეტონის ჩასხმა მარკით m-300(ყალიბის ჩათვლით)</t>
  </si>
  <si>
    <t xml:space="preserve">Concreting of the columns 20x20 cm' with concrete M-300 (including the  formwork) </t>
  </si>
  <si>
    <r>
      <t xml:space="preserve">Steelbar A-I        </t>
    </r>
    <r>
      <rPr>
        <b/>
        <sz val="13"/>
        <rFont val="AcadNusx"/>
        <family val="0"/>
      </rPr>
      <t xml:space="preserve"> armatura</t>
    </r>
    <r>
      <rPr>
        <b/>
        <sz val="13"/>
        <rFont val="Arial"/>
        <family val="2"/>
      </rPr>
      <t xml:space="preserve"> A-I </t>
    </r>
  </si>
  <si>
    <t>Suplly,bending and installing of the steelbar</t>
  </si>
  <si>
    <t>Demolition of damaged drop ceiling and loading on trucks</t>
  </si>
  <si>
    <t>Supply of the material and installing of the roof edges with painted sheet metal  thicknes d=0.5 mm.</t>
  </si>
  <si>
    <t>Supply of the material and installing of RWG with painted metal sheet thicknes d=0.5mm</t>
  </si>
  <si>
    <t>Plastering external walls with nonfrost tile adhesive on neilon net</t>
  </si>
  <si>
    <t xml:space="preserve">Supply of the material and installation of the bitumen waterproofing on the concrete surface of the foundation </t>
  </si>
  <si>
    <t xml:space="preserve">Supply of the material and installation of the thermal insulation of the roof with mineral wool sheets d=5 cm.  </t>
  </si>
  <si>
    <t xml:space="preserve">Supply of the material and installation of the hydroinsulation under floor with tar paper (three layers) </t>
  </si>
  <si>
    <t xml:space="preserve">Supply of the material and finstalaltion of the thermal insulation of facade with polistirol boards d=5 cm.  </t>
  </si>
  <si>
    <r>
      <rPr>
        <b/>
        <sz val="14"/>
        <rFont val="Arial"/>
        <family val="2"/>
      </rPr>
      <t>VAT  18</t>
    </r>
    <r>
      <rPr>
        <sz val="14"/>
        <rFont val="Arial"/>
        <family val="2"/>
      </rPr>
      <t xml:space="preserve">  %    
</t>
    </r>
    <r>
      <rPr>
        <sz val="14"/>
        <rFont val="AcadNusx"/>
        <family val="0"/>
      </rPr>
      <t xml:space="preserve">დღგ 18 %   </t>
    </r>
  </si>
  <si>
    <r>
      <t xml:space="preserve">TOTAL1 - 13
</t>
    </r>
    <r>
      <rPr>
        <b/>
        <sz val="14"/>
        <rFont val="AcadNusx"/>
        <family val="0"/>
      </rPr>
      <t>სულ</t>
    </r>
    <r>
      <rPr>
        <b/>
        <sz val="14"/>
        <rFont val="Arial"/>
        <family val="2"/>
      </rPr>
      <t xml:space="preserve"> 1-13</t>
    </r>
  </si>
  <si>
    <t xml:space="preserve">გათბობის სისტემის მოწყობის ხარჯთაღრიცხვა </t>
  </si>
  <si>
    <t xml:space="preserve">Bill of Quantity- Installation of heating system
</t>
  </si>
  <si>
    <t xml:space="preserve">Bill of quantity-Installation of water supply and sewage system </t>
  </si>
  <si>
    <t>წყალგაყვანილობის და კანალიზაციის სისტემის მოწყობის ხარჯთაღრიცხვა</t>
  </si>
  <si>
    <r>
      <rPr>
        <b/>
        <sz val="11"/>
        <rFont val="Arial"/>
        <family val="2"/>
      </rPr>
      <t xml:space="preserve">Bill of Quantity-Installation of electrical wiring system </t>
    </r>
    <r>
      <rPr>
        <b/>
        <vertAlign val="superscript"/>
        <sz val="12"/>
        <rFont val="Arial"/>
        <family val="2"/>
      </rPr>
      <t xml:space="preserve">
</t>
    </r>
    <r>
      <rPr>
        <b/>
        <vertAlign val="superscript"/>
        <sz val="14"/>
        <rFont val="Calibri"/>
        <family val="2"/>
      </rPr>
      <t xml:space="preserve">ხარჯთაღრიცხვა და აღჭურვილობა შიდა ელექტრო გაყვანილობისთვის </t>
    </r>
  </si>
  <si>
    <t>Rehabilitation and Extension of Kindergarten in Senaki Military Settlement</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</si>
</sst>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 &quot;Lari&quot;;\-#,##0\ &quot;Lari&quot;"/>
    <numFmt numFmtId="175" formatCode="#,##0\ &quot;Lari&quot;;[Red]\-#,##0\ &quot;Lari&quot;"/>
    <numFmt numFmtId="176" formatCode="#,##0.00\ &quot;Lari&quot;;\-#,##0.00\ &quot;Lari&quot;"/>
    <numFmt numFmtId="177" formatCode="#,##0.00\ &quot;Lari&quot;;[Red]\-#,##0.00\ &quot;Lari&quot;"/>
    <numFmt numFmtId="178" formatCode="_-* #,##0\ &quot;Lari&quot;_-;\-* #,##0\ &quot;Lari&quot;_-;_-* &quot;-&quot;\ &quot;Lari&quot;_-;_-@_-"/>
    <numFmt numFmtId="179" formatCode="_-* #,##0\ _L_a_r_i_-;\-* #,##0\ _L_a_r_i_-;_-* &quot;-&quot;\ _L_a_r_i_-;_-@_-"/>
    <numFmt numFmtId="180" formatCode="_-* #,##0.00\ &quot;Lari&quot;_-;\-* #,##0.00\ &quot;Lari&quot;_-;_-* &quot;-&quot;??\ &quot;Lari&quot;_-;_-@_-"/>
    <numFmt numFmtId="181" formatCode="_-* #,##0.00\ _L_a_r_i_-;\-* #,##0.00\ _L_a_r_i_-;_-* &quot;-&quot;??\ _L_a_r_i_-;_-@_-"/>
    <numFmt numFmtId="182" formatCode="_-* #,##0\ _₽_-;\-* #,##0\ _₽_-;_-* &quot;-&quot;\ _₽_-;_-@_-"/>
    <numFmt numFmtId="183" formatCode="_-* #,##0.00\ _₽_-;\-* #,##0.00\ _₽_-;_-* &quot;-&quot;??\ _₽_-;_-@_-"/>
    <numFmt numFmtId="184" formatCode="0.0"/>
    <numFmt numFmtId="185" formatCode="#,##0.0"/>
    <numFmt numFmtId="186" formatCode="#,##0.00\ [$Lari-437]"/>
    <numFmt numFmtId="187" formatCode="_-* #,##0.0\ [$Lari-437]_-;\-* #,##0.0\ [$Lari-437]_-;_-* &quot;-&quot;?\ [$Lari-437]_-;_-@_-"/>
    <numFmt numFmtId="188" formatCode="_-* #,##0\ [$Lari-437]_-;\-* #,##0\ [$Lari-437]_-;_-* &quot;-&quot;\ [$Lari-437]_-;_-@_-"/>
    <numFmt numFmtId="189" formatCode="#,##0.00;[Red]#,##0.00"/>
    <numFmt numFmtId="190" formatCode="#,##0.00\ [$€-1];[Red]\-#,##0.00\ [$€-1]"/>
    <numFmt numFmtId="191" formatCode="_-* #,##0.00\ [$Lari-437]_-;\-* #,##0.00\ [$Lari-437]_-;_-* &quot;-&quot;\ [$Lari-437]_-;_-@_-"/>
    <numFmt numFmtId="192" formatCode="_-* #,##0.00\ [$DM-407]_-;\-* #,##0.00\ [$DM-407]_-;_-* &quot;-&quot;??\ [$DM-407]_-;_-@_-"/>
    <numFmt numFmtId="193" formatCode="_-* #,##0.00\ [$Lari-437]_-;\-* #,##0.00\ [$Lari-437]_-;_-* &quot;-&quot;??\ [$Lari-437]_-;_-@_-"/>
    <numFmt numFmtId="194" formatCode="0.00000000"/>
    <numFmt numFmtId="195" formatCode="0.0000000"/>
    <numFmt numFmtId="196" formatCode="0.000000"/>
    <numFmt numFmtId="197" formatCode="0.00000"/>
    <numFmt numFmtId="198" formatCode="0.0000"/>
    <numFmt numFmtId="199" formatCode="0.000"/>
    <numFmt numFmtId="200" formatCode="#,##0\ [$€-1]"/>
    <numFmt numFmtId="201" formatCode="&quot;$&quot;#,##0.00"/>
    <numFmt numFmtId="202" formatCode="#,##0.00\ &quot;₾&quot;"/>
    <numFmt numFmtId="203" formatCode="_-* #,##0.0\ &quot;₾&quot;_-;\-* #,##0.0\ &quot;₾&quot;_-;_-* &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0.00\ [$€-1]"/>
  </numFmts>
  <fonts count="74">
    <font>
      <sz val="10"/>
      <name val="Arial"/>
      <family val="0"/>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i/>
      <sz val="13"/>
      <name val="Arial"/>
      <family val="2"/>
    </font>
    <font>
      <b/>
      <sz val="16"/>
      <name val="Arial"/>
      <family val="2"/>
    </font>
    <font>
      <sz val="18"/>
      <name val="Arial"/>
      <family val="2"/>
    </font>
    <font>
      <sz val="16"/>
      <name val="Arial"/>
      <family val="2"/>
    </font>
    <font>
      <sz val="14"/>
      <name val="Arial"/>
      <family val="2"/>
    </font>
    <font>
      <b/>
      <sz val="14"/>
      <name val="AcadNusx"/>
      <family val="0"/>
    </font>
    <font>
      <b/>
      <sz val="12"/>
      <name val="AcadNusx"/>
      <family val="0"/>
    </font>
    <font>
      <b/>
      <sz val="16"/>
      <name val="AcadNusx"/>
      <family val="0"/>
    </font>
    <font>
      <b/>
      <sz val="13"/>
      <name val="AcadNusx"/>
      <family val="0"/>
    </font>
    <font>
      <b/>
      <sz val="10"/>
      <name val="AcadNusx"/>
      <family val="0"/>
    </font>
    <font>
      <sz val="10"/>
      <name val="AcadNusx"/>
      <family val="0"/>
    </font>
    <font>
      <vertAlign val="superscript"/>
      <sz val="10"/>
      <name val="Arial"/>
      <family val="2"/>
    </font>
    <font>
      <sz val="12"/>
      <name val="AcadNusx"/>
      <family val="0"/>
    </font>
    <font>
      <b/>
      <sz val="11"/>
      <name val="AcadNusx"/>
      <family val="0"/>
    </font>
    <font>
      <sz val="14"/>
      <name val="AcadNusx"/>
      <family val="0"/>
    </font>
    <font>
      <vertAlign val="superscript"/>
      <sz val="11"/>
      <name val="Arial"/>
      <family val="2"/>
    </font>
    <font>
      <sz val="11"/>
      <name val="AcadNusx"/>
      <family val="0"/>
    </font>
    <font>
      <vertAlign val="superscript"/>
      <sz val="11"/>
      <name val="AcadNusx"/>
      <family val="0"/>
    </font>
    <font>
      <b/>
      <sz val="11"/>
      <name val="Arial"/>
      <family val="2"/>
    </font>
    <font>
      <sz val="11"/>
      <name val="Sylfaen"/>
      <family val="1"/>
    </font>
    <font>
      <b/>
      <sz val="8"/>
      <name val="Arial"/>
      <family val="2"/>
    </font>
    <font>
      <sz val="8"/>
      <name val="AcadNusx"/>
      <family val="0"/>
    </font>
    <font>
      <sz val="9"/>
      <name val="Arial"/>
      <family val="2"/>
    </font>
    <font>
      <b/>
      <sz val="9"/>
      <name val="Arial"/>
      <family val="2"/>
    </font>
    <font>
      <b/>
      <vertAlign val="superscript"/>
      <sz val="12"/>
      <name val="Arial"/>
      <family val="2"/>
    </font>
    <font>
      <b/>
      <vertAlign val="superscript"/>
      <sz val="14"/>
      <name val="Calibri"/>
      <family val="2"/>
    </font>
    <font>
      <sz val="10"/>
      <color indexed="8"/>
      <name val="Arial"/>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FFFF99"/>
        <bgColor indexed="64"/>
      </patternFill>
    </fill>
    <fill>
      <patternFill patternType="solid">
        <fgColor indexed="45"/>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color indexed="63"/>
      </bottom>
    </border>
    <border>
      <left>
        <color indexed="63"/>
      </left>
      <right style="medium"/>
      <top>
        <color indexed="63"/>
      </top>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thin"/>
      <top style="thin"/>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style="thin"/>
      <bottom style="thin"/>
    </border>
    <border>
      <left>
        <color indexed="63"/>
      </left>
      <right style="medium"/>
      <top>
        <color indexed="63"/>
      </top>
      <bottom>
        <color indexed="63"/>
      </bottom>
    </border>
    <border>
      <left style="thin"/>
      <right style="medium"/>
      <top>
        <color indexed="63"/>
      </top>
      <bottom>
        <color indexed="63"/>
      </bottom>
    </border>
    <border>
      <left/>
      <right/>
      <top/>
      <bottom style="double"/>
    </border>
    <border>
      <left/>
      <right/>
      <top style="double"/>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thin"/>
      <bottom style="medium"/>
    </border>
    <border>
      <left style="medium"/>
      <right style="thin"/>
      <top style="medium"/>
      <bottom>
        <color indexed="63"/>
      </bottom>
    </border>
    <border>
      <left style="thin"/>
      <right style="thin"/>
      <top style="medium"/>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thin"/>
      <top style="thin"/>
      <bottom/>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05">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3" borderId="11" xfId="0" applyFill="1" applyBorder="1" applyAlignment="1">
      <alignment/>
    </xf>
    <xf numFmtId="0" fontId="4" fillId="33" borderId="11" xfId="0" applyFont="1" applyFill="1" applyBorder="1" applyAlignment="1">
      <alignment horizontal="center"/>
    </xf>
    <xf numFmtId="0" fontId="0" fillId="33" borderId="12" xfId="0" applyFill="1" applyBorder="1" applyAlignment="1">
      <alignment/>
    </xf>
    <xf numFmtId="0" fontId="3" fillId="0" borderId="0" xfId="0" applyFont="1" applyAlignment="1">
      <alignment horizontal="left"/>
    </xf>
    <xf numFmtId="0" fontId="0" fillId="34" borderId="0" xfId="0" applyFill="1" applyAlignment="1">
      <alignment/>
    </xf>
    <xf numFmtId="0" fontId="6" fillId="0" borderId="0" xfId="0" applyFont="1" applyAlignment="1">
      <alignment/>
    </xf>
    <xf numFmtId="0" fontId="2" fillId="35" borderId="10" xfId="0" applyFont="1" applyFill="1" applyBorder="1" applyAlignment="1">
      <alignment horizontal="center"/>
    </xf>
    <xf numFmtId="0" fontId="6" fillId="35" borderId="13" xfId="0" applyFont="1" applyFill="1" applyBorder="1" applyAlignment="1">
      <alignment/>
    </xf>
    <xf numFmtId="0" fontId="6" fillId="35" borderId="14" xfId="0" applyFont="1" applyFill="1" applyBorder="1" applyAlignment="1">
      <alignment/>
    </xf>
    <xf numFmtId="0" fontId="6" fillId="0" borderId="0" xfId="0" applyFont="1" applyAlignment="1">
      <alignment horizontal="center"/>
    </xf>
    <xf numFmtId="0" fontId="6" fillId="0" borderId="15" xfId="0" applyFont="1" applyBorder="1" applyAlignment="1">
      <alignment/>
    </xf>
    <xf numFmtId="0" fontId="2" fillId="35" borderId="10" xfId="0" applyFont="1" applyFill="1" applyBorder="1" applyAlignment="1">
      <alignment/>
    </xf>
    <xf numFmtId="0" fontId="5" fillId="0" borderId="0" xfId="0" applyFont="1" applyAlignment="1">
      <alignment horizontal="left"/>
    </xf>
    <xf numFmtId="0" fontId="8" fillId="0" borderId="0" xfId="0" applyFont="1" applyAlignment="1">
      <alignment/>
    </xf>
    <xf numFmtId="0" fontId="7" fillId="34" borderId="0" xfId="0" applyFont="1" applyFill="1" applyAlignment="1">
      <alignment/>
    </xf>
    <xf numFmtId="0" fontId="7" fillId="0" borderId="0" xfId="0" applyFont="1" applyAlignment="1">
      <alignment/>
    </xf>
    <xf numFmtId="0" fontId="9" fillId="0" borderId="0" xfId="0" applyFont="1" applyAlignment="1">
      <alignment/>
    </xf>
    <xf numFmtId="0" fontId="8" fillId="0" borderId="16" xfId="0" applyFont="1" applyBorder="1" applyAlignment="1">
      <alignment wrapText="1"/>
    </xf>
    <xf numFmtId="0" fontId="7" fillId="0" borderId="0" xfId="0" applyFont="1" applyAlignment="1">
      <alignment wrapText="1"/>
    </xf>
    <xf numFmtId="0" fontId="6" fillId="0" borderId="0" xfId="0" applyFont="1" applyAlignment="1">
      <alignment horizontal="center" vertical="top"/>
    </xf>
    <xf numFmtId="3" fontId="0" fillId="0" borderId="0" xfId="0" applyNumberFormat="1" applyAlignment="1">
      <alignment/>
    </xf>
    <xf numFmtId="0" fontId="11" fillId="0" borderId="0" xfId="0" applyFont="1" applyAlignment="1">
      <alignment/>
    </xf>
    <xf numFmtId="3" fontId="12" fillId="0" borderId="17" xfId="0" applyNumberFormat="1" applyFont="1" applyBorder="1" applyAlignment="1">
      <alignment vertical="center"/>
    </xf>
    <xf numFmtId="3" fontId="12" fillId="0" borderId="18" xfId="0" applyNumberFormat="1" applyFont="1" applyBorder="1" applyAlignment="1">
      <alignment vertical="center"/>
    </xf>
    <xf numFmtId="0" fontId="1" fillId="0" borderId="0" xfId="0" applyFont="1" applyAlignment="1">
      <alignment horizontal="right"/>
    </xf>
    <xf numFmtId="185" fontId="3" fillId="0" borderId="0" xfId="0" applyNumberFormat="1" applyFont="1" applyAlignment="1">
      <alignment/>
    </xf>
    <xf numFmtId="3" fontId="12" fillId="0" borderId="19" xfId="0" applyNumberFormat="1" applyFont="1" applyBorder="1" applyAlignment="1">
      <alignment vertical="center"/>
    </xf>
    <xf numFmtId="0" fontId="8" fillId="0" borderId="0" xfId="0" applyFont="1" applyAlignment="1">
      <alignment wrapText="1"/>
    </xf>
    <xf numFmtId="0" fontId="13" fillId="0" borderId="0" xfId="0" applyFont="1" applyAlignment="1">
      <alignment/>
    </xf>
    <xf numFmtId="0" fontId="8" fillId="0" borderId="20" xfId="0" applyFont="1" applyBorder="1" applyAlignment="1">
      <alignment wrapText="1"/>
    </xf>
    <xf numFmtId="0" fontId="8" fillId="0" borderId="21" xfId="0" applyFont="1" applyBorder="1" applyAlignment="1">
      <alignment wrapText="1"/>
    </xf>
    <xf numFmtId="0" fontId="0" fillId="35" borderId="11" xfId="0" applyFill="1" applyBorder="1" applyAlignment="1">
      <alignment/>
    </xf>
    <xf numFmtId="0" fontId="2" fillId="35" borderId="22" xfId="0" applyFont="1" applyFill="1" applyBorder="1" applyAlignment="1">
      <alignment/>
    </xf>
    <xf numFmtId="0" fontId="0" fillId="35" borderId="11" xfId="0" applyFill="1" applyBorder="1" applyAlignment="1">
      <alignment horizontal="center"/>
    </xf>
    <xf numFmtId="0" fontId="0" fillId="35" borderId="12" xfId="0" applyFill="1" applyBorder="1" applyAlignment="1">
      <alignment/>
    </xf>
    <xf numFmtId="0" fontId="6" fillId="0" borderId="0" xfId="0" applyFont="1" applyAlignment="1">
      <alignment horizontal="left"/>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4" borderId="25" xfId="0" applyFont="1" applyFill="1" applyBorder="1" applyAlignment="1">
      <alignment vertical="center"/>
    </xf>
    <xf numFmtId="0" fontId="7" fillId="34" borderId="26" xfId="0" applyFont="1" applyFill="1" applyBorder="1" applyAlignment="1">
      <alignment horizontal="left" vertical="center" wrapText="1"/>
    </xf>
    <xf numFmtId="0" fontId="7" fillId="34" borderId="27" xfId="0" applyFont="1" applyFill="1" applyBorder="1" applyAlignment="1">
      <alignment horizontal="left" vertical="center" wrapText="1"/>
    </xf>
    <xf numFmtId="0" fontId="7" fillId="34" borderId="28" xfId="0" applyFont="1" applyFill="1" applyBorder="1" applyAlignment="1">
      <alignment horizontal="left" vertical="center" wrapText="1"/>
    </xf>
    <xf numFmtId="186" fontId="0" fillId="19" borderId="29" xfId="0" applyNumberFormat="1" applyFill="1" applyBorder="1" applyAlignment="1">
      <alignment/>
    </xf>
    <xf numFmtId="0" fontId="1" fillId="0" borderId="11" xfId="0" applyFont="1" applyBorder="1" applyAlignment="1">
      <alignment horizontal="right"/>
    </xf>
    <xf numFmtId="186" fontId="0" fillId="0" borderId="12" xfId="0" applyNumberFormat="1" applyBorder="1" applyAlignment="1">
      <alignment/>
    </xf>
    <xf numFmtId="188" fontId="3" fillId="0" borderId="29" xfId="0" applyNumberFormat="1" applyFont="1" applyBorder="1" applyAlignment="1">
      <alignment horizontal="right" vertical="center"/>
    </xf>
    <xf numFmtId="0" fontId="2" fillId="34" borderId="27" xfId="0" applyFont="1" applyFill="1" applyBorder="1" applyAlignment="1">
      <alignment horizontal="left"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7" fillId="35" borderId="16" xfId="0" applyFont="1" applyFill="1" applyBorder="1" applyAlignment="1">
      <alignment horizontal="center" vertical="center" wrapText="1"/>
    </xf>
    <xf numFmtId="0" fontId="17" fillId="35" borderId="21" xfId="0" applyFont="1" applyFill="1" applyBorder="1" applyAlignment="1">
      <alignment horizontal="center" vertical="center" wrapText="1"/>
    </xf>
    <xf numFmtId="0" fontId="1" fillId="35" borderId="32"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0" fillId="0" borderId="30" xfId="0" applyFont="1" applyBorder="1" applyAlignment="1">
      <alignment horizontal="center" wrapText="1"/>
    </xf>
    <xf numFmtId="0" fontId="0" fillId="0" borderId="31" xfId="0" applyFont="1" applyBorder="1" applyAlignment="1">
      <alignment horizontal="center" wrapText="1"/>
    </xf>
    <xf numFmtId="0" fontId="8" fillId="0" borderId="16" xfId="0" applyFont="1" applyBorder="1" applyAlignment="1">
      <alignment horizontal="left" wrapText="1"/>
    </xf>
    <xf numFmtId="0" fontId="21" fillId="0" borderId="34" xfId="0" applyFont="1" applyBorder="1" applyAlignment="1">
      <alignment wrapText="1"/>
    </xf>
    <xf numFmtId="0" fontId="8" fillId="36" borderId="20" xfId="0" applyFont="1" applyFill="1" applyBorder="1" applyAlignment="1">
      <alignment wrapText="1"/>
    </xf>
    <xf numFmtId="0" fontId="21" fillId="36" borderId="34" xfId="0" applyFont="1" applyFill="1" applyBorder="1" applyAlignment="1">
      <alignment wrapText="1"/>
    </xf>
    <xf numFmtId="0" fontId="6" fillId="0" borderId="35" xfId="0" applyFont="1" applyBorder="1" applyAlignment="1">
      <alignment horizontal="center"/>
    </xf>
    <xf numFmtId="0" fontId="7" fillId="0" borderId="35" xfId="0" applyFont="1" applyBorder="1" applyAlignment="1">
      <alignment wrapText="1"/>
    </xf>
    <xf numFmtId="0" fontId="6" fillId="0" borderId="35" xfId="0" applyFont="1" applyBorder="1" applyAlignment="1">
      <alignment/>
    </xf>
    <xf numFmtId="0" fontId="8" fillId="0" borderId="35" xfId="0" applyFont="1" applyBorder="1" applyAlignment="1">
      <alignment/>
    </xf>
    <xf numFmtId="0" fontId="0" fillId="0" borderId="30" xfId="0" applyFont="1" applyBorder="1" applyAlignment="1">
      <alignment vertical="center" wrapText="1"/>
    </xf>
    <xf numFmtId="0" fontId="19" fillId="0" borderId="31" xfId="0" applyFont="1" applyBorder="1" applyAlignment="1">
      <alignment vertical="center" wrapText="1"/>
    </xf>
    <xf numFmtId="0" fontId="19" fillId="0" borderId="31" xfId="0" applyFont="1" applyBorder="1" applyAlignment="1">
      <alignment horizontal="center" vertical="center" wrapText="1"/>
    </xf>
    <xf numFmtId="0" fontId="2" fillId="0" borderId="36" xfId="0" applyFont="1" applyBorder="1" applyAlignment="1">
      <alignment wrapText="1"/>
    </xf>
    <xf numFmtId="0" fontId="21" fillId="0" borderId="0" xfId="0" applyFont="1" applyAlignment="1">
      <alignment wrapText="1"/>
    </xf>
    <xf numFmtId="0" fontId="0" fillId="0" borderId="0" xfId="0" applyFont="1" applyAlignment="1">
      <alignment horizontal="center" vertical="center" wrapText="1"/>
    </xf>
    <xf numFmtId="186" fontId="0" fillId="0" borderId="0" xfId="0" applyNumberFormat="1" applyAlignment="1">
      <alignment horizontal="center"/>
    </xf>
    <xf numFmtId="186" fontId="0" fillId="37" borderId="0" xfId="0" applyNumberFormat="1" applyFill="1" applyAlignment="1">
      <alignment horizontal="center"/>
    </xf>
    <xf numFmtId="187" fontId="3" fillId="38" borderId="29" xfId="0" applyNumberFormat="1" applyFont="1" applyFill="1" applyBorder="1" applyAlignment="1">
      <alignment horizontal="right"/>
    </xf>
    <xf numFmtId="0" fontId="19" fillId="0" borderId="0" xfId="0" applyFont="1" applyAlignment="1">
      <alignment vertical="center" wrapText="1"/>
    </xf>
    <xf numFmtId="0" fontId="6" fillId="0" borderId="15" xfId="0" applyFont="1" applyBorder="1" applyAlignment="1">
      <alignment horizontal="center"/>
    </xf>
    <xf numFmtId="0" fontId="6" fillId="0" borderId="37" xfId="0" applyFont="1" applyBorder="1" applyAlignment="1">
      <alignment horizontal="center"/>
    </xf>
    <xf numFmtId="0" fontId="7" fillId="0" borderId="21" xfId="0" applyFont="1" applyBorder="1" applyAlignment="1">
      <alignment/>
    </xf>
    <xf numFmtId="0" fontId="0" fillId="0" borderId="38" xfId="0" applyFont="1" applyBorder="1" applyAlignment="1">
      <alignment/>
    </xf>
    <xf numFmtId="0" fontId="8" fillId="0" borderId="0" xfId="0" applyFont="1" applyAlignment="1">
      <alignment vertical="center" wrapText="1"/>
    </xf>
    <xf numFmtId="0" fontId="7" fillId="0" borderId="39" xfId="0" applyFont="1" applyBorder="1" applyAlignment="1">
      <alignment/>
    </xf>
    <xf numFmtId="186" fontId="0" fillId="0" borderId="38" xfId="0" applyNumberFormat="1" applyBorder="1" applyAlignment="1">
      <alignment/>
    </xf>
    <xf numFmtId="186" fontId="0" fillId="37" borderId="38" xfId="0" applyNumberFormat="1" applyFill="1" applyBorder="1" applyAlignment="1">
      <alignment/>
    </xf>
    <xf numFmtId="186" fontId="0" fillId="19" borderId="29" xfId="0" applyNumberFormat="1" applyFill="1" applyBorder="1" applyAlignment="1">
      <alignment/>
    </xf>
    <xf numFmtId="0" fontId="21" fillId="0" borderId="40" xfId="0" applyFont="1" applyBorder="1" applyAlignment="1">
      <alignment wrapText="1"/>
    </xf>
    <xf numFmtId="0" fontId="19" fillId="0" borderId="31" xfId="0" applyFont="1" applyBorder="1" applyAlignment="1">
      <alignment horizontal="center" wrapText="1"/>
    </xf>
    <xf numFmtId="0" fontId="8" fillId="0" borderId="21" xfId="0" applyFont="1" applyBorder="1" applyAlignment="1">
      <alignment horizontal="left" wrapText="1"/>
    </xf>
    <xf numFmtId="0" fontId="8" fillId="0" borderId="16" xfId="0" applyFont="1" applyBorder="1" applyAlignment="1">
      <alignment vertical="center" wrapText="1"/>
    </xf>
    <xf numFmtId="0" fontId="8" fillId="0" borderId="21" xfId="0" applyFont="1" applyBorder="1" applyAlignment="1">
      <alignment vertical="center" wrapText="1"/>
    </xf>
    <xf numFmtId="186" fontId="0" fillId="0" borderId="11" xfId="0" applyNumberFormat="1" applyBorder="1" applyAlignment="1">
      <alignment/>
    </xf>
    <xf numFmtId="0" fontId="73" fillId="0" borderId="0" xfId="0" applyFont="1" applyAlignment="1">
      <alignment/>
    </xf>
    <xf numFmtId="0" fontId="1" fillId="0" borderId="36" xfId="0" applyFont="1" applyBorder="1" applyAlignment="1">
      <alignment horizontal="right"/>
    </xf>
    <xf numFmtId="186" fontId="0" fillId="0" borderId="36" xfId="0" applyNumberFormat="1" applyBorder="1" applyAlignment="1">
      <alignment/>
    </xf>
    <xf numFmtId="0" fontId="8" fillId="0" borderId="20" xfId="0" applyFont="1" applyBorder="1" applyAlignment="1" applyProtection="1">
      <alignment wrapText="1"/>
      <protection hidden="1"/>
    </xf>
    <xf numFmtId="0" fontId="0" fillId="0" borderId="0" xfId="0" applyFont="1" applyAlignment="1" applyProtection="1">
      <alignment/>
      <protection hidden="1"/>
    </xf>
    <xf numFmtId="0" fontId="0"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21" fillId="0" borderId="34" xfId="0" applyFont="1" applyBorder="1" applyAlignment="1" applyProtection="1">
      <alignment wrapText="1"/>
      <protection hidden="1"/>
    </xf>
    <xf numFmtId="0" fontId="0" fillId="0" borderId="31" xfId="0" applyFont="1" applyBorder="1" applyAlignment="1" applyProtection="1">
      <alignment horizontal="center" vertical="center" wrapText="1"/>
      <protection hidden="1"/>
    </xf>
    <xf numFmtId="0" fontId="6"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Border="1" applyAlignment="1">
      <alignment horizontal="center"/>
    </xf>
    <xf numFmtId="186" fontId="0" fillId="0" borderId="0" xfId="0" applyNumberFormat="1" applyBorder="1" applyAlignment="1">
      <alignment horizontal="center"/>
    </xf>
    <xf numFmtId="186" fontId="0" fillId="37" borderId="0" xfId="0" applyNumberFormat="1" applyFill="1" applyBorder="1" applyAlignment="1">
      <alignment horizontal="center"/>
    </xf>
    <xf numFmtId="0" fontId="21" fillId="0" borderId="0" xfId="0" applyFont="1" applyBorder="1" applyAlignment="1">
      <alignment wrapText="1"/>
    </xf>
    <xf numFmtId="0" fontId="5" fillId="0" borderId="0" xfId="0" applyFont="1" applyAlignment="1">
      <alignment horizontal="center"/>
    </xf>
    <xf numFmtId="0" fontId="5"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20" xfId="0" applyFont="1" applyBorder="1" applyAlignment="1">
      <alignment wrapText="1"/>
    </xf>
    <xf numFmtId="0" fontId="5" fillId="0" borderId="30" xfId="0" applyFont="1" applyBorder="1" applyAlignment="1">
      <alignment horizontal="center" vertical="center" wrapText="1"/>
    </xf>
    <xf numFmtId="0" fontId="25" fillId="0" borderId="34" xfId="0" applyFont="1" applyBorder="1" applyAlignment="1">
      <alignment wrapText="1"/>
    </xf>
    <xf numFmtId="0" fontId="5" fillId="0" borderId="31" xfId="0" applyFont="1" applyBorder="1" applyAlignment="1">
      <alignment horizontal="center" vertical="center" wrapText="1"/>
    </xf>
    <xf numFmtId="186" fontId="0" fillId="39" borderId="0" xfId="0" applyNumberFormat="1" applyFill="1" applyBorder="1" applyAlignment="1">
      <alignment horizontal="center"/>
    </xf>
    <xf numFmtId="0" fontId="25" fillId="0" borderId="31" xfId="0" applyFont="1" applyBorder="1" applyAlignment="1">
      <alignment horizontal="center" vertical="center" wrapText="1"/>
    </xf>
    <xf numFmtId="0" fontId="5" fillId="0" borderId="0" xfId="0" applyFont="1" applyBorder="1" applyAlignment="1">
      <alignment horizontal="center"/>
    </xf>
    <xf numFmtId="0" fontId="2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186" fontId="5" fillId="0" borderId="0" xfId="0" applyNumberFormat="1" applyFont="1" applyBorder="1" applyAlignment="1">
      <alignment horizontal="center"/>
    </xf>
    <xf numFmtId="186" fontId="5" fillId="37" borderId="0" xfId="0" applyNumberFormat="1" applyFont="1" applyFill="1" applyBorder="1" applyAlignment="1">
      <alignment horizontal="center"/>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0" fillId="0" borderId="0" xfId="55">
      <alignment/>
      <protection/>
    </xf>
    <xf numFmtId="0" fontId="0" fillId="0" borderId="0" xfId="55" applyAlignment="1">
      <alignment horizontal="center" vertical="center"/>
      <protection/>
    </xf>
    <xf numFmtId="0" fontId="0" fillId="0" borderId="0" xfId="55" applyAlignment="1">
      <alignment vertical="top"/>
      <protection/>
    </xf>
    <xf numFmtId="189" fontId="0" fillId="0" borderId="0" xfId="55" applyNumberFormat="1">
      <alignment/>
      <protection/>
    </xf>
    <xf numFmtId="0" fontId="2" fillId="0" borderId="0" xfId="55" applyFont="1" applyAlignment="1">
      <alignment vertical="center" wrapText="1"/>
      <protection/>
    </xf>
    <xf numFmtId="0" fontId="2" fillId="0" borderId="0" xfId="55" applyFont="1" applyAlignment="1">
      <alignment horizontal="right" vertical="center" wrapText="1"/>
      <protection/>
    </xf>
    <xf numFmtId="0" fontId="2" fillId="0" borderId="41" xfId="55" applyFont="1" applyBorder="1" applyAlignment="1">
      <alignment horizontal="right" vertical="center" wrapText="1"/>
      <protection/>
    </xf>
    <xf numFmtId="186" fontId="3" fillId="0" borderId="0" xfId="55" applyNumberFormat="1" applyFont="1" applyAlignment="1">
      <alignment vertical="center" wrapText="1"/>
      <protection/>
    </xf>
    <xf numFmtId="0" fontId="6" fillId="0" borderId="0" xfId="55" applyFont="1" applyAlignment="1">
      <alignment vertical="center" wrapText="1"/>
      <protection/>
    </xf>
    <xf numFmtId="0" fontId="21" fillId="0" borderId="0" xfId="55" applyFont="1" applyAlignment="1">
      <alignment vertical="center" wrapText="1"/>
      <protection/>
    </xf>
    <xf numFmtId="0" fontId="21" fillId="0" borderId="42" xfId="55" applyFont="1" applyBorder="1" applyAlignment="1">
      <alignment vertical="center" wrapText="1"/>
      <protection/>
    </xf>
    <xf numFmtId="0" fontId="2" fillId="0" borderId="0" xfId="55" applyFont="1" applyAlignment="1">
      <alignment horizontal="left" vertical="center" wrapText="1"/>
      <protection/>
    </xf>
    <xf numFmtId="0" fontId="0" fillId="0" borderId="0" xfId="55" applyFont="1" applyAlignment="1">
      <alignment horizontal="left" vertical="top" wrapText="1"/>
      <protection/>
    </xf>
    <xf numFmtId="0" fontId="4" fillId="0" borderId="0" xfId="55" applyFont="1">
      <alignment/>
      <protection/>
    </xf>
    <xf numFmtId="0" fontId="29" fillId="0" borderId="0" xfId="55" applyFont="1" applyAlignment="1">
      <alignment horizontal="left" vertical="center" wrapText="1"/>
      <protection/>
    </xf>
    <xf numFmtId="0" fontId="29" fillId="0" borderId="41" xfId="55" applyFont="1" applyBorder="1" applyAlignment="1">
      <alignment horizontal="left" vertical="center" wrapText="1"/>
      <protection/>
    </xf>
    <xf numFmtId="0" fontId="4" fillId="0" borderId="41" xfId="55" applyFont="1" applyBorder="1" applyAlignment="1">
      <alignment horizontal="left" vertical="top" wrapText="1"/>
      <protection/>
    </xf>
    <xf numFmtId="191" fontId="4" fillId="0" borderId="0" xfId="55" applyNumberFormat="1" applyFont="1" applyAlignment="1">
      <alignment horizontal="right" vertical="center"/>
      <protection/>
    </xf>
    <xf numFmtId="0" fontId="4" fillId="0" borderId="0" xfId="55" applyFont="1" applyAlignment="1">
      <alignment vertical="center"/>
      <protection/>
    </xf>
    <xf numFmtId="0" fontId="4" fillId="0" borderId="0" xfId="55" applyFont="1">
      <alignment/>
      <protection/>
    </xf>
    <xf numFmtId="0" fontId="4" fillId="0" borderId="0" xfId="55" applyFont="1" applyAlignment="1">
      <alignment horizontal="center" vertical="center"/>
      <protection/>
    </xf>
    <xf numFmtId="0" fontId="4" fillId="0" borderId="0" xfId="55" applyFont="1" applyAlignment="1">
      <alignment horizontal="left" wrapText="1"/>
      <protection/>
    </xf>
    <xf numFmtId="189" fontId="29" fillId="0" borderId="0" xfId="55" applyNumberFormat="1" applyFont="1" applyAlignment="1">
      <alignment horizontal="right" vertical="center" wrapText="1"/>
      <protection/>
    </xf>
    <xf numFmtId="189" fontId="4" fillId="0" borderId="0" xfId="55" applyNumberFormat="1" applyFont="1" applyAlignment="1">
      <alignment horizontal="center" vertical="center"/>
      <protection/>
    </xf>
    <xf numFmtId="0" fontId="4" fillId="0" borderId="0" xfId="55" applyFont="1" applyAlignment="1">
      <alignment horizontal="center" vertical="center" wrapText="1"/>
      <protection/>
    </xf>
    <xf numFmtId="0" fontId="4" fillId="0" borderId="0" xfId="55" applyFont="1" applyAlignment="1">
      <alignment vertical="top" wrapText="1"/>
      <protection/>
    </xf>
    <xf numFmtId="191" fontId="4" fillId="0" borderId="31" xfId="55" applyNumberFormat="1" applyFont="1" applyBorder="1" applyAlignment="1">
      <alignment horizontal="right" vertical="center"/>
      <protection/>
    </xf>
    <xf numFmtId="0" fontId="4" fillId="0" borderId="43" xfId="55" applyFont="1" applyBorder="1" applyAlignment="1">
      <alignment vertical="center"/>
      <protection/>
    </xf>
    <xf numFmtId="0" fontId="4" fillId="0" borderId="38" xfId="55" applyFont="1" applyBorder="1" applyAlignment="1">
      <alignment vertical="center" wrapText="1"/>
      <protection/>
    </xf>
    <xf numFmtId="0" fontId="4" fillId="0" borderId="0" xfId="55" applyFont="1" applyAlignment="1">
      <alignment vertical="top" wrapText="1"/>
      <protection/>
    </xf>
    <xf numFmtId="0" fontId="31" fillId="0" borderId="0" xfId="55" applyFont="1" applyAlignment="1">
      <alignment vertical="top" wrapText="1"/>
      <protection/>
    </xf>
    <xf numFmtId="0" fontId="32" fillId="35" borderId="38" xfId="55" applyFont="1" applyFill="1" applyBorder="1" applyAlignment="1">
      <alignment horizontal="center" vertical="center"/>
      <protection/>
    </xf>
    <xf numFmtId="0" fontId="31" fillId="0" borderId="0" xfId="55" applyFont="1">
      <alignment/>
      <protection/>
    </xf>
    <xf numFmtId="0" fontId="31" fillId="0" borderId="38" xfId="55" applyFont="1" applyBorder="1" applyAlignment="1">
      <alignment horizontal="center" vertical="center" wrapText="1"/>
      <protection/>
    </xf>
    <xf numFmtId="49" fontId="31" fillId="0" borderId="38" xfId="55" applyNumberFormat="1" applyFont="1" applyBorder="1" applyAlignment="1">
      <alignment horizontal="center" vertical="center" wrapText="1"/>
      <protection/>
    </xf>
    <xf numFmtId="0" fontId="1" fillId="35" borderId="35" xfId="55" applyFont="1" applyFill="1" applyBorder="1" applyAlignment="1">
      <alignment vertical="center"/>
      <protection/>
    </xf>
    <xf numFmtId="0" fontId="1" fillId="35" borderId="13" xfId="55" applyFont="1" applyFill="1" applyBorder="1" applyAlignment="1">
      <alignment vertical="center"/>
      <protection/>
    </xf>
    <xf numFmtId="0" fontId="13" fillId="0" borderId="0" xfId="55" applyFont="1">
      <alignment/>
      <protection/>
    </xf>
    <xf numFmtId="0" fontId="0" fillId="0" borderId="0" xfId="55" applyFont="1" applyAlignment="1">
      <alignment horizontal="center"/>
      <protection/>
    </xf>
    <xf numFmtId="2" fontId="0" fillId="0" borderId="0" xfId="55" applyNumberFormat="1" applyFont="1" applyAlignment="1">
      <alignment horizontal="center"/>
      <protection/>
    </xf>
    <xf numFmtId="2" fontId="0" fillId="0" borderId="0" xfId="55" applyNumberFormat="1" applyFont="1">
      <alignment/>
      <protection/>
    </xf>
    <xf numFmtId="192" fontId="0" fillId="0" borderId="0" xfId="55" applyNumberFormat="1" applyFont="1">
      <alignment/>
      <protection/>
    </xf>
    <xf numFmtId="0" fontId="0" fillId="0" borderId="0" xfId="55" applyFont="1">
      <alignment/>
      <protection/>
    </xf>
    <xf numFmtId="0" fontId="6" fillId="0" borderId="0" xfId="55" applyFont="1">
      <alignment/>
      <protection/>
    </xf>
    <xf numFmtId="0" fontId="0" fillId="0" borderId="44" xfId="55" applyFont="1" applyBorder="1" applyAlignment="1">
      <alignment horizontal="center" vertical="center" wrapText="1"/>
      <protection/>
    </xf>
    <xf numFmtId="49" fontId="0" fillId="0" borderId="45" xfId="55" applyNumberFormat="1"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46" xfId="55" applyFont="1" applyBorder="1" applyAlignment="1">
      <alignment horizontal="center" vertical="center" wrapText="1"/>
      <protection/>
    </xf>
    <xf numFmtId="2" fontId="0" fillId="0" borderId="47" xfId="55" applyNumberFormat="1" applyFont="1" applyBorder="1" applyAlignment="1">
      <alignment horizontal="center" vertical="center" wrapText="1"/>
      <protection/>
    </xf>
    <xf numFmtId="0" fontId="0" fillId="0" borderId="40" xfId="55" applyFont="1" applyBorder="1" applyAlignment="1">
      <alignment horizontal="center" vertical="center" wrapText="1"/>
      <protection/>
    </xf>
    <xf numFmtId="0" fontId="2" fillId="40" borderId="38" xfId="55" applyFont="1" applyFill="1" applyBorder="1" applyAlignment="1" applyProtection="1">
      <alignment horizontal="center" vertical="top"/>
      <protection hidden="1"/>
    </xf>
    <xf numFmtId="0" fontId="0" fillId="0" borderId="38" xfId="55" applyFont="1" applyBorder="1" applyAlignment="1" applyProtection="1">
      <alignment horizontal="justify" vertical="top" wrapText="1"/>
      <protection hidden="1"/>
    </xf>
    <xf numFmtId="0" fontId="0" fillId="0" borderId="31" xfId="55" applyFont="1" applyBorder="1" applyAlignment="1" applyProtection="1">
      <alignment horizontal="center" vertical="center"/>
      <protection hidden="1"/>
    </xf>
    <xf numFmtId="0" fontId="0" fillId="0" borderId="38" xfId="55" applyFont="1" applyBorder="1" applyAlignment="1" applyProtection="1">
      <alignment horizontal="center" vertical="center" wrapText="1"/>
      <protection hidden="1"/>
    </xf>
    <xf numFmtId="0" fontId="0" fillId="39" borderId="38" xfId="55" applyFont="1" applyFill="1" applyBorder="1" applyAlignment="1" applyProtection="1">
      <alignment horizontal="justify" vertical="top" wrapText="1"/>
      <protection hidden="1"/>
    </xf>
    <xf numFmtId="4" fontId="2" fillId="41" borderId="30" xfId="55" applyNumberFormat="1" applyFont="1" applyFill="1" applyBorder="1" applyAlignment="1" applyProtection="1">
      <alignment horizontal="right" vertical="center"/>
      <protection hidden="1"/>
    </xf>
    <xf numFmtId="0" fontId="2" fillId="0" borderId="31" xfId="55" applyFont="1" applyBorder="1" applyAlignment="1" applyProtection="1">
      <alignment horizontal="center"/>
      <protection hidden="1"/>
    </xf>
    <xf numFmtId="0" fontId="35" fillId="0" borderId="31" xfId="55" applyFont="1" applyBorder="1" applyAlignment="1" applyProtection="1">
      <alignment horizontal="justify" vertical="top" wrapText="1"/>
      <protection hidden="1"/>
    </xf>
    <xf numFmtId="0" fontId="35" fillId="0" borderId="38" xfId="55" applyFont="1" applyBorder="1" applyAlignment="1" applyProtection="1">
      <alignment horizontal="justify" vertical="top" wrapText="1"/>
      <protection hidden="1"/>
    </xf>
    <xf numFmtId="0" fontId="0" fillId="0" borderId="38" xfId="55" applyFont="1" applyBorder="1" applyAlignment="1" applyProtection="1">
      <alignment horizontal="center" vertical="center"/>
      <protection hidden="1"/>
    </xf>
    <xf numFmtId="0" fontId="35" fillId="0" borderId="38" xfId="55" applyFont="1" applyBorder="1" applyAlignment="1" applyProtection="1">
      <alignment horizontal="left" vertical="top" wrapText="1"/>
      <protection hidden="1"/>
    </xf>
    <xf numFmtId="0" fontId="2" fillId="0" borderId="38" xfId="55" applyFont="1" applyBorder="1" applyAlignment="1" applyProtection="1">
      <alignment horizontal="center" vertical="top"/>
      <protection hidden="1"/>
    </xf>
    <xf numFmtId="0" fontId="0" fillId="0" borderId="31" xfId="55" applyFont="1" applyBorder="1" applyAlignment="1" applyProtection="1">
      <alignment horizontal="justify" vertical="top" wrapText="1"/>
      <protection hidden="1"/>
    </xf>
    <xf numFmtId="4" fontId="2" fillId="41" borderId="38" xfId="55" applyNumberFormat="1" applyFont="1" applyFill="1" applyBorder="1" applyAlignment="1" applyProtection="1">
      <alignment horizontal="right" vertical="center"/>
      <protection hidden="1"/>
    </xf>
    <xf numFmtId="191" fontId="27" fillId="0" borderId="32" xfId="55" applyNumberFormat="1" applyFont="1" applyBorder="1" applyAlignment="1" applyProtection="1">
      <alignment vertical="center"/>
      <protection hidden="1"/>
    </xf>
    <xf numFmtId="0" fontId="28" fillId="0" borderId="0" xfId="55" applyFont="1">
      <alignment/>
      <protection/>
    </xf>
    <xf numFmtId="192" fontId="0" fillId="0" borderId="35" xfId="55" applyNumberFormat="1" applyFont="1" applyBorder="1">
      <alignment/>
      <protection/>
    </xf>
    <xf numFmtId="0" fontId="28" fillId="0" borderId="0" xfId="55" applyFont="1" applyAlignment="1">
      <alignment horizontal="left" indent="6"/>
      <protection/>
    </xf>
    <xf numFmtId="0" fontId="2" fillId="0" borderId="41" xfId="55" applyFont="1" applyBorder="1" applyAlignment="1">
      <alignment horizontal="left" vertical="center" wrapText="1"/>
      <protection/>
    </xf>
    <xf numFmtId="0" fontId="2" fillId="0" borderId="41" xfId="55" applyFont="1" applyBorder="1" applyAlignment="1">
      <alignment vertical="center" wrapText="1"/>
      <protection/>
    </xf>
    <xf numFmtId="0" fontId="2" fillId="40" borderId="24" xfId="55" applyFont="1" applyFill="1" applyBorder="1" applyAlignment="1" applyProtection="1">
      <alignment horizontal="center" vertical="top"/>
      <protection hidden="1"/>
    </xf>
    <xf numFmtId="0" fontId="0" fillId="0" borderId="38" xfId="55" applyFont="1" applyBorder="1" applyAlignment="1" applyProtection="1">
      <alignment horizontal="justify" vertical="center" wrapText="1"/>
      <protection hidden="1"/>
    </xf>
    <xf numFmtId="0" fontId="0" fillId="0" borderId="30" xfId="55" applyFont="1" applyBorder="1" applyAlignment="1" applyProtection="1">
      <alignment horizontal="center" vertical="center" wrapText="1"/>
      <protection hidden="1"/>
    </xf>
    <xf numFmtId="0" fontId="0" fillId="0" borderId="31" xfId="55" applyFont="1" applyBorder="1" applyAlignment="1" applyProtection="1">
      <alignment horizontal="center" vertical="center" wrapText="1"/>
      <protection hidden="1"/>
    </xf>
    <xf numFmtId="4" fontId="2" fillId="41" borderId="48" xfId="55" applyNumberFormat="1" applyFont="1" applyFill="1" applyBorder="1" applyAlignment="1" applyProtection="1">
      <alignment horizontal="right" vertical="center"/>
      <protection hidden="1"/>
    </xf>
    <xf numFmtId="0" fontId="6" fillId="0" borderId="36" xfId="55" applyFont="1" applyBorder="1">
      <alignment/>
      <protection/>
    </xf>
    <xf numFmtId="4" fontId="2" fillId="41" borderId="28" xfId="55" applyNumberFormat="1" applyFont="1" applyFill="1" applyBorder="1" applyAlignment="1" applyProtection="1">
      <alignment horizontal="right" vertical="center"/>
      <protection hidden="1"/>
    </xf>
    <xf numFmtId="0" fontId="27" fillId="0" borderId="0" xfId="0" applyFont="1" applyAlignment="1">
      <alignment wrapText="1"/>
    </xf>
    <xf numFmtId="0" fontId="8" fillId="39" borderId="16" xfId="0" applyFont="1" applyFill="1" applyBorder="1" applyAlignment="1">
      <alignment horizontal="left" wrapText="1"/>
    </xf>
    <xf numFmtId="0" fontId="8" fillId="39" borderId="16" xfId="0" applyFont="1" applyFill="1" applyBorder="1" applyAlignment="1">
      <alignment vertical="center" wrapText="1"/>
    </xf>
    <xf numFmtId="0" fontId="6" fillId="0" borderId="49" xfId="0" applyFont="1" applyBorder="1" applyAlignment="1">
      <alignment horizontal="center"/>
    </xf>
    <xf numFmtId="0" fontId="6" fillId="0" borderId="15" xfId="0" applyFont="1" applyBorder="1" applyAlignment="1">
      <alignment horizontal="center"/>
    </xf>
    <xf numFmtId="186" fontId="0" fillId="37" borderId="30" xfId="0" applyNumberFormat="1" applyFill="1" applyBorder="1" applyAlignment="1">
      <alignment horizontal="center"/>
    </xf>
    <xf numFmtId="186" fontId="0" fillId="37" borderId="31" xfId="0" applyNumberFormat="1" applyFill="1" applyBorder="1" applyAlignment="1">
      <alignment horizontal="center"/>
    </xf>
    <xf numFmtId="0" fontId="5" fillId="0" borderId="47" xfId="0" applyFont="1" applyBorder="1" applyAlignment="1">
      <alignment horizontal="center"/>
    </xf>
    <xf numFmtId="186" fontId="0" fillId="0" borderId="30" xfId="0" applyNumberFormat="1" applyBorder="1" applyAlignment="1">
      <alignment horizontal="center"/>
    </xf>
    <xf numFmtId="186" fontId="0" fillId="0" borderId="31" xfId="0" applyNumberFormat="1" applyBorder="1" applyAlignment="1">
      <alignment horizontal="center"/>
    </xf>
    <xf numFmtId="0" fontId="0" fillId="39" borderId="30" xfId="0" applyFill="1" applyBorder="1" applyAlignment="1">
      <alignment horizontal="center"/>
    </xf>
    <xf numFmtId="0" fontId="0" fillId="39" borderId="31" xfId="0" applyFill="1" applyBorder="1" applyAlignment="1">
      <alignment horizontal="center"/>
    </xf>
    <xf numFmtId="0" fontId="0" fillId="0" borderId="47"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3" fillId="0" borderId="25" xfId="0" applyFont="1" applyBorder="1" applyAlignment="1">
      <alignment horizontal="right" vertical="center"/>
    </xf>
    <xf numFmtId="0" fontId="3" fillId="0" borderId="48" xfId="0" applyFont="1" applyBorder="1" applyAlignment="1">
      <alignment horizontal="right" vertical="center"/>
    </xf>
    <xf numFmtId="0" fontId="3" fillId="0" borderId="28" xfId="0" applyFont="1" applyBorder="1" applyAlignment="1">
      <alignment horizontal="right" vertical="center"/>
    </xf>
    <xf numFmtId="0" fontId="7" fillId="35" borderId="11" xfId="0" applyFont="1" applyFill="1" applyBorder="1" applyAlignment="1">
      <alignment horizontal="left"/>
    </xf>
    <xf numFmtId="0" fontId="7" fillId="35" borderId="12" xfId="0" applyFont="1" applyFill="1" applyBorder="1" applyAlignment="1">
      <alignment horizontal="left"/>
    </xf>
    <xf numFmtId="2" fontId="0" fillId="0" borderId="30" xfId="0" applyNumberFormat="1" applyBorder="1" applyAlignment="1">
      <alignment horizontal="center"/>
    </xf>
    <xf numFmtId="2" fontId="0" fillId="0" borderId="31" xfId="0" applyNumberFormat="1" applyBorder="1" applyAlignment="1">
      <alignment horizontal="center"/>
    </xf>
    <xf numFmtId="186" fontId="0" fillId="0" borderId="30" xfId="0" applyNumberFormat="1" applyFont="1" applyBorder="1" applyAlignment="1">
      <alignment horizontal="center"/>
    </xf>
    <xf numFmtId="186" fontId="0" fillId="0" borderId="31" xfId="0" applyNumberFormat="1" applyFont="1" applyBorder="1" applyAlignment="1">
      <alignment horizontal="center"/>
    </xf>
    <xf numFmtId="0" fontId="3" fillId="0" borderId="24" xfId="0" applyFont="1" applyBorder="1" applyAlignment="1">
      <alignment horizontal="right" vertical="center"/>
    </xf>
    <xf numFmtId="0" fontId="3" fillId="0" borderId="38" xfId="0" applyFont="1" applyBorder="1" applyAlignment="1">
      <alignment horizontal="right" vertical="center"/>
    </xf>
    <xf numFmtId="0" fontId="3" fillId="0" borderId="27" xfId="0" applyFont="1" applyBorder="1" applyAlignment="1">
      <alignment horizontal="right" vertical="center"/>
    </xf>
    <xf numFmtId="0" fontId="3" fillId="0" borderId="10" xfId="0" applyFont="1" applyBorder="1" applyAlignment="1">
      <alignment horizontal="right" wrapText="1"/>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33" borderId="10" xfId="0" applyFont="1" applyFill="1" applyBorder="1" applyAlignment="1">
      <alignment horizontal="right" wrapText="1"/>
    </xf>
    <xf numFmtId="0" fontId="3" fillId="33" borderId="11" xfId="0" applyFont="1" applyFill="1" applyBorder="1" applyAlignment="1">
      <alignment horizontal="right"/>
    </xf>
    <xf numFmtId="0" fontId="3" fillId="33" borderId="12" xfId="0" applyFont="1" applyFill="1" applyBorder="1" applyAlignment="1">
      <alignment horizontal="right"/>
    </xf>
    <xf numFmtId="0" fontId="13" fillId="0" borderId="10" xfId="0" applyFont="1" applyBorder="1" applyAlignment="1">
      <alignment horizontal="right" wrapText="1"/>
    </xf>
    <xf numFmtId="0" fontId="13" fillId="0" borderId="11" xfId="0" applyFont="1" applyBorder="1" applyAlignment="1">
      <alignment horizontal="right"/>
    </xf>
    <xf numFmtId="0" fontId="13" fillId="0" borderId="12"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13" fillId="0" borderId="11" xfId="0" applyFont="1" applyBorder="1" applyAlignment="1">
      <alignment horizontal="right" wrapText="1"/>
    </xf>
    <xf numFmtId="0" fontId="13" fillId="0" borderId="12" xfId="0" applyFont="1" applyBorder="1" applyAlignment="1">
      <alignment horizontal="right" wrapText="1"/>
    </xf>
    <xf numFmtId="0" fontId="10" fillId="35" borderId="10" xfId="0" applyFont="1" applyFill="1" applyBorder="1" applyAlignment="1">
      <alignment horizontal="center"/>
    </xf>
    <xf numFmtId="0" fontId="10" fillId="35" borderId="11" xfId="0" applyFont="1" applyFill="1" applyBorder="1" applyAlignment="1">
      <alignment horizontal="center"/>
    </xf>
    <xf numFmtId="0" fontId="10" fillId="35" borderId="12" xfId="0" applyFont="1" applyFill="1" applyBorder="1" applyAlignment="1">
      <alignment horizontal="center"/>
    </xf>
    <xf numFmtId="0" fontId="3" fillId="0" borderId="23" xfId="0" applyFont="1" applyBorder="1" applyAlignment="1">
      <alignment horizontal="right" vertical="center"/>
    </xf>
    <xf numFmtId="0" fontId="3" fillId="0" borderId="50" xfId="0" applyFont="1" applyBorder="1" applyAlignment="1">
      <alignment horizontal="right" vertical="center"/>
    </xf>
    <xf numFmtId="0" fontId="3" fillId="0" borderId="26" xfId="0" applyFont="1" applyBorder="1" applyAlignment="1">
      <alignment horizontal="right" vertical="center"/>
    </xf>
    <xf numFmtId="0" fontId="5" fillId="0" borderId="49" xfId="0" applyFont="1" applyBorder="1" applyAlignment="1">
      <alignment horizontal="center"/>
    </xf>
    <xf numFmtId="0" fontId="5" fillId="0" borderId="15" xfId="0" applyFont="1" applyBorder="1" applyAlignment="1">
      <alignment horizontal="center"/>
    </xf>
    <xf numFmtId="186" fontId="5" fillId="0" borderId="30" xfId="0" applyNumberFormat="1" applyFont="1" applyBorder="1" applyAlignment="1">
      <alignment horizontal="center"/>
    </xf>
    <xf numFmtId="186" fontId="5" fillId="0" borderId="31" xfId="0" applyNumberFormat="1" applyFont="1" applyBorder="1" applyAlignment="1">
      <alignment horizontal="center"/>
    </xf>
    <xf numFmtId="186" fontId="5" fillId="37" borderId="30" xfId="0" applyNumberFormat="1" applyFont="1" applyFill="1" applyBorder="1" applyAlignment="1">
      <alignment horizontal="center"/>
    </xf>
    <xf numFmtId="186" fontId="5" fillId="37" borderId="31" xfId="0" applyNumberFormat="1" applyFont="1" applyFill="1" applyBorder="1" applyAlignment="1">
      <alignment horizontal="center"/>
    </xf>
    <xf numFmtId="2" fontId="5" fillId="0" borderId="49" xfId="0" applyNumberFormat="1" applyFont="1" applyBorder="1" applyAlignment="1">
      <alignment horizontal="center"/>
    </xf>
    <xf numFmtId="2" fontId="5" fillId="0" borderId="15" xfId="0" applyNumberFormat="1"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2" fillId="35" borderId="11" xfId="0" applyFont="1" applyFill="1" applyBorder="1" applyAlignment="1">
      <alignment horizontal="left"/>
    </xf>
    <xf numFmtId="0" fontId="2" fillId="35" borderId="12" xfId="0" applyFont="1" applyFill="1" applyBorder="1" applyAlignment="1">
      <alignment horizontal="left"/>
    </xf>
    <xf numFmtId="186" fontId="0" fillId="39" borderId="30" xfId="0" applyNumberFormat="1" applyFill="1" applyBorder="1" applyAlignment="1">
      <alignment horizontal="center"/>
    </xf>
    <xf numFmtId="186" fontId="0" fillId="39" borderId="31" xfId="0" applyNumberFormat="1" applyFill="1" applyBorder="1" applyAlignment="1">
      <alignment horizontal="center"/>
    </xf>
    <xf numFmtId="0" fontId="5" fillId="39" borderId="30" xfId="0" applyFont="1" applyFill="1" applyBorder="1" applyAlignment="1">
      <alignment horizontal="center"/>
    </xf>
    <xf numFmtId="0" fontId="5" fillId="39" borderId="31" xfId="0" applyFont="1" applyFill="1" applyBorder="1" applyAlignment="1">
      <alignment horizontal="center"/>
    </xf>
    <xf numFmtId="0" fontId="5" fillId="39" borderId="47" xfId="0" applyFont="1" applyFill="1" applyBorder="1" applyAlignment="1">
      <alignment horizontal="center"/>
    </xf>
    <xf numFmtId="186" fontId="5" fillId="39" borderId="30" xfId="0" applyNumberFormat="1" applyFont="1" applyFill="1" applyBorder="1" applyAlignment="1">
      <alignment horizontal="center"/>
    </xf>
    <xf numFmtId="186" fontId="5" fillId="39" borderId="31" xfId="0" applyNumberFormat="1" applyFont="1" applyFill="1" applyBorder="1" applyAlignment="1">
      <alignment horizontal="center"/>
    </xf>
    <xf numFmtId="0" fontId="7" fillId="35" borderId="22" xfId="0" applyFont="1" applyFill="1" applyBorder="1" applyAlignment="1">
      <alignment horizontal="left"/>
    </xf>
    <xf numFmtId="184" fontId="6" fillId="0" borderId="49" xfId="0" applyNumberFormat="1" applyFont="1" applyBorder="1" applyAlignment="1">
      <alignment horizontal="center"/>
    </xf>
    <xf numFmtId="184" fontId="6" fillId="0" borderId="15" xfId="0" applyNumberFormat="1" applyFont="1" applyBorder="1" applyAlignment="1">
      <alignment horizontal="center"/>
    </xf>
    <xf numFmtId="186" fontId="0" fillId="37" borderId="30" xfId="0" applyNumberFormat="1" applyFont="1" applyFill="1" applyBorder="1" applyAlignment="1" applyProtection="1">
      <alignment horizontal="center"/>
      <protection hidden="1"/>
    </xf>
    <xf numFmtId="186" fontId="0" fillId="37" borderId="31" xfId="0" applyNumberFormat="1" applyFont="1" applyFill="1" applyBorder="1" applyAlignment="1" applyProtection="1">
      <alignment horizontal="center"/>
      <protection hidden="1"/>
    </xf>
    <xf numFmtId="0" fontId="6" fillId="0" borderId="49"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0" fillId="0" borderId="30" xfId="0" applyFont="1" applyBorder="1" applyAlignment="1" applyProtection="1">
      <alignment horizontal="center"/>
      <protection hidden="1"/>
    </xf>
    <xf numFmtId="0" fontId="0" fillId="0" borderId="31" xfId="0" applyFont="1" applyBorder="1" applyAlignment="1" applyProtection="1">
      <alignment horizontal="center"/>
      <protection hidden="1"/>
    </xf>
    <xf numFmtId="0" fontId="0" fillId="0" borderId="47" xfId="0" applyFont="1" applyBorder="1" applyAlignment="1" applyProtection="1">
      <alignment horizontal="center"/>
      <protection hidden="1"/>
    </xf>
    <xf numFmtId="186" fontId="0" fillId="0" borderId="30" xfId="0" applyNumberFormat="1" applyFont="1" applyBorder="1" applyAlignment="1" applyProtection="1">
      <alignment horizontal="center"/>
      <protection locked="0"/>
    </xf>
    <xf numFmtId="186" fontId="0" fillId="0" borderId="31" xfId="0" applyNumberFormat="1" applyFont="1" applyBorder="1" applyAlignment="1" applyProtection="1">
      <alignment horizontal="center"/>
      <protection locked="0"/>
    </xf>
    <xf numFmtId="184" fontId="0" fillId="0" borderId="30" xfId="0" applyNumberFormat="1" applyBorder="1" applyAlignment="1">
      <alignment horizontal="center"/>
    </xf>
    <xf numFmtId="184" fontId="0" fillId="0" borderId="31" xfId="0" applyNumberFormat="1" applyBorder="1" applyAlignment="1">
      <alignment horizontal="center"/>
    </xf>
    <xf numFmtId="0" fontId="3" fillId="35" borderId="13" xfId="0" applyFont="1" applyFill="1" applyBorder="1" applyAlignment="1">
      <alignment horizontal="center" wrapText="1"/>
    </xf>
    <xf numFmtId="0" fontId="3" fillId="35" borderId="16" xfId="0" applyFont="1" applyFill="1" applyBorder="1" applyAlignment="1">
      <alignment horizontal="center"/>
    </xf>
    <xf numFmtId="0" fontId="2" fillId="35" borderId="13"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10" fillId="35" borderId="13" xfId="0" applyFont="1" applyFill="1" applyBorder="1" applyAlignment="1">
      <alignment horizontal="center" wrapText="1"/>
    </xf>
    <xf numFmtId="0" fontId="10" fillId="35" borderId="16" xfId="0" applyFont="1" applyFill="1" applyBorder="1" applyAlignment="1">
      <alignment horizontal="center"/>
    </xf>
    <xf numFmtId="0" fontId="0" fillId="42" borderId="13" xfId="0" applyFill="1" applyBorder="1" applyAlignment="1">
      <alignment horizontal="center"/>
    </xf>
    <xf numFmtId="0" fontId="0" fillId="42" borderId="35" xfId="0" applyFill="1" applyBorder="1" applyAlignment="1">
      <alignment horizontal="center"/>
    </xf>
    <xf numFmtId="0" fontId="0" fillId="42" borderId="16" xfId="0" applyFill="1" applyBorder="1" applyAlignment="1">
      <alignment horizontal="center"/>
    </xf>
    <xf numFmtId="0" fontId="16" fillId="35" borderId="14" xfId="0" applyFont="1" applyFill="1" applyBorder="1" applyAlignment="1">
      <alignment horizontal="center" wrapText="1"/>
    </xf>
    <xf numFmtId="0" fontId="10" fillId="35" borderId="21" xfId="0" applyFont="1" applyFill="1" applyBorder="1" applyAlignment="1">
      <alignment horizontal="center"/>
    </xf>
    <xf numFmtId="0" fontId="2" fillId="35" borderId="11" xfId="0" applyFont="1" applyFill="1" applyBorder="1" applyAlignment="1">
      <alignment horizontal="left" wrapText="1"/>
    </xf>
    <xf numFmtId="0" fontId="14" fillId="35" borderId="14" xfId="0" applyFont="1" applyFill="1" applyBorder="1" applyAlignment="1">
      <alignment horizontal="center" wrapText="1"/>
    </xf>
    <xf numFmtId="0" fontId="14" fillId="35" borderId="21" xfId="0" applyFont="1" applyFill="1" applyBorder="1" applyAlignment="1">
      <alignment horizontal="center" wrapText="1"/>
    </xf>
    <xf numFmtId="0" fontId="22" fillId="42" borderId="14" xfId="0" applyFont="1" applyFill="1" applyBorder="1" applyAlignment="1">
      <alignment horizontal="center" vertical="top"/>
    </xf>
    <xf numFmtId="0" fontId="22" fillId="42" borderId="36" xfId="0" applyFont="1" applyFill="1" applyBorder="1" applyAlignment="1">
      <alignment horizontal="center" vertical="top"/>
    </xf>
    <xf numFmtId="0" fontId="22" fillId="42" borderId="21" xfId="0" applyFont="1" applyFill="1" applyBorder="1" applyAlignment="1">
      <alignment horizontal="center" vertical="top"/>
    </xf>
    <xf numFmtId="0" fontId="6" fillId="0" borderId="0" xfId="0" applyFont="1" applyAlignment="1">
      <alignment horizontal="left" wrapText="1"/>
    </xf>
    <xf numFmtId="0" fontId="6" fillId="0" borderId="37" xfId="0" applyFont="1" applyBorder="1" applyAlignment="1">
      <alignment horizont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2" fontId="6" fillId="0" borderId="49" xfId="0" applyNumberFormat="1" applyFont="1" applyBorder="1" applyAlignment="1">
      <alignment horizontal="center"/>
    </xf>
    <xf numFmtId="2" fontId="6" fillId="0" borderId="15" xfId="0" applyNumberFormat="1" applyFont="1" applyBorder="1" applyAlignment="1">
      <alignment horizontal="center"/>
    </xf>
    <xf numFmtId="0" fontId="0" fillId="0" borderId="51" xfId="0" applyBorder="1" applyAlignment="1">
      <alignment horizontal="center"/>
    </xf>
    <xf numFmtId="189" fontId="4" fillId="0" borderId="38" xfId="55" applyNumberFormat="1" applyFont="1" applyBorder="1" applyAlignment="1" applyProtection="1">
      <alignment horizontal="center" vertical="center" wrapText="1"/>
      <protection hidden="1"/>
    </xf>
    <xf numFmtId="0" fontId="4" fillId="0" borderId="38" xfId="55" applyFont="1" applyBorder="1" applyAlignment="1">
      <alignment horizontal="center" vertical="center" wrapText="1"/>
      <protection/>
    </xf>
    <xf numFmtId="189" fontId="4" fillId="0" borderId="38" xfId="55" applyNumberFormat="1" applyFont="1" applyBorder="1" applyAlignment="1">
      <alignment horizontal="center" vertical="center"/>
      <protection/>
    </xf>
    <xf numFmtId="189" fontId="4" fillId="0" borderId="38" xfId="55" applyNumberFormat="1" applyFont="1" applyBorder="1" applyAlignment="1" applyProtection="1">
      <alignment horizontal="center" vertical="center"/>
      <protection hidden="1"/>
    </xf>
    <xf numFmtId="186" fontId="4" fillId="0" borderId="38" xfId="55" applyNumberFormat="1" applyFont="1" applyBorder="1" applyAlignment="1">
      <alignment horizontal="center" vertical="center"/>
      <protection/>
    </xf>
    <xf numFmtId="0" fontId="2" fillId="0" borderId="0" xfId="55" applyFont="1" applyAlignment="1">
      <alignment horizontal="center" vertical="center" wrapText="1"/>
      <protection/>
    </xf>
    <xf numFmtId="0" fontId="6" fillId="0" borderId="42" xfId="55" applyFont="1" applyBorder="1" applyAlignment="1">
      <alignment horizontal="center" vertical="center" wrapText="1"/>
      <protection/>
    </xf>
    <xf numFmtId="0" fontId="1" fillId="0" borderId="0" xfId="55" applyFont="1">
      <alignment/>
      <protection/>
    </xf>
    <xf numFmtId="0" fontId="2" fillId="0" borderId="41" xfId="55" applyFont="1" applyBorder="1" applyAlignment="1">
      <alignment horizontal="center" vertical="center" wrapText="1"/>
      <protection/>
    </xf>
    <xf numFmtId="0" fontId="6" fillId="0" borderId="0" xfId="55" applyFont="1" applyAlignment="1">
      <alignment horizontal="center" vertical="center" wrapText="1"/>
      <protection/>
    </xf>
    <xf numFmtId="0" fontId="2" fillId="0" borderId="11"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0" fillId="42" borderId="13" xfId="55" applyFill="1" applyBorder="1" applyAlignment="1" applyProtection="1">
      <alignment horizontal="center"/>
      <protection hidden="1"/>
    </xf>
    <xf numFmtId="0" fontId="0" fillId="42" borderId="16" xfId="55" applyFill="1" applyBorder="1" applyAlignment="1" applyProtection="1">
      <alignment horizontal="center"/>
      <protection hidden="1"/>
    </xf>
    <xf numFmtId="0" fontId="32" fillId="35" borderId="38" xfId="55" applyFont="1" applyFill="1" applyBorder="1" applyAlignment="1">
      <alignment horizontal="center" vertical="center"/>
      <protection/>
    </xf>
    <xf numFmtId="0" fontId="1" fillId="35" borderId="13" xfId="55" applyFont="1" applyFill="1" applyBorder="1" applyAlignment="1">
      <alignment horizontal="center" vertical="center"/>
      <protection/>
    </xf>
    <xf numFmtId="0" fontId="1" fillId="35" borderId="35" xfId="55" applyFont="1" applyFill="1" applyBorder="1" applyAlignment="1">
      <alignment horizontal="center" vertical="center"/>
      <protection/>
    </xf>
    <xf numFmtId="0" fontId="1" fillId="35" borderId="16" xfId="55" applyFont="1" applyFill="1" applyBorder="1" applyAlignment="1">
      <alignment horizontal="center" vertical="center"/>
      <protection/>
    </xf>
    <xf numFmtId="0" fontId="13" fillId="0" borderId="52" xfId="55" applyFont="1" applyBorder="1" applyAlignment="1">
      <alignment horizontal="center" vertical="center" wrapText="1"/>
      <protection/>
    </xf>
    <xf numFmtId="0" fontId="0" fillId="0" borderId="53" xfId="55" applyBorder="1">
      <alignment/>
      <protection/>
    </xf>
    <xf numFmtId="0" fontId="0" fillId="0" borderId="54" xfId="55" applyBorder="1">
      <alignment/>
      <protection/>
    </xf>
    <xf numFmtId="0" fontId="0" fillId="0" borderId="55"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57"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58" xfId="55" applyFont="1" applyBorder="1" applyAlignment="1">
      <alignment horizontal="center" vertical="center" wrapText="1"/>
      <protection/>
    </xf>
    <xf numFmtId="0" fontId="10" fillId="0" borderId="36" xfId="55" applyFont="1" applyBorder="1" applyAlignment="1">
      <alignment horizontal="center" vertical="center"/>
      <protection/>
    </xf>
    <xf numFmtId="0" fontId="10" fillId="0" borderId="39" xfId="55" applyFont="1" applyBorder="1" applyAlignment="1">
      <alignment horizontal="center" vertical="center"/>
      <protection/>
    </xf>
    <xf numFmtId="0" fontId="6" fillId="40" borderId="59" xfId="55" applyFont="1" applyFill="1" applyBorder="1" applyAlignment="1" applyProtection="1">
      <alignment horizontal="center" vertical="top"/>
      <protection hidden="1"/>
    </xf>
    <xf numFmtId="0" fontId="6" fillId="40" borderId="60" xfId="55" applyFont="1" applyFill="1" applyBorder="1" applyAlignment="1" applyProtection="1">
      <alignment horizontal="center" vertical="top"/>
      <protection hidden="1"/>
    </xf>
    <xf numFmtId="0" fontId="6" fillId="40" borderId="61" xfId="55" applyFont="1" applyFill="1" applyBorder="1" applyAlignment="1" applyProtection="1">
      <alignment horizontal="center" vertical="top"/>
      <protection hidden="1"/>
    </xf>
    <xf numFmtId="0" fontId="0" fillId="0" borderId="30" xfId="55" applyFont="1" applyBorder="1" applyAlignment="1" applyProtection="1">
      <alignment horizontal="center" vertical="center"/>
      <protection hidden="1"/>
    </xf>
    <xf numFmtId="0" fontId="0" fillId="0" borderId="31" xfId="55" applyFont="1" applyBorder="1" applyAlignment="1" applyProtection="1">
      <alignment horizontal="center" vertical="center"/>
      <protection hidden="1"/>
    </xf>
    <xf numFmtId="0" fontId="0" fillId="0" borderId="47" xfId="55" applyFont="1" applyBorder="1" applyAlignment="1" applyProtection="1">
      <alignment horizontal="center" vertical="center"/>
      <protection hidden="1"/>
    </xf>
    <xf numFmtId="2" fontId="0" fillId="0" borderId="30" xfId="55" applyNumberFormat="1" applyFont="1" applyBorder="1" applyAlignment="1" applyProtection="1">
      <alignment horizontal="center" vertical="center"/>
      <protection locked="0"/>
    </xf>
    <xf numFmtId="2" fontId="0" fillId="0" borderId="47" xfId="55" applyNumberFormat="1" applyFont="1" applyBorder="1" applyAlignment="1" applyProtection="1">
      <alignment horizontal="center" vertical="center"/>
      <protection locked="0"/>
    </xf>
    <xf numFmtId="2" fontId="0" fillId="0" borderId="31" xfId="55" applyNumberFormat="1" applyFont="1" applyBorder="1" applyAlignment="1" applyProtection="1">
      <alignment horizontal="center" vertical="center"/>
      <protection locked="0"/>
    </xf>
    <xf numFmtId="186" fontId="0" fillId="0" borderId="30" xfId="55" applyNumberFormat="1" applyBorder="1" applyAlignment="1">
      <alignment horizontal="center" vertical="center"/>
      <protection/>
    </xf>
    <xf numFmtId="186" fontId="0" fillId="0" borderId="31" xfId="55" applyNumberFormat="1" applyBorder="1" applyAlignment="1">
      <alignment horizontal="center" vertical="center"/>
      <protection/>
    </xf>
    <xf numFmtId="4" fontId="1" fillId="0" borderId="30" xfId="55" applyNumberFormat="1" applyFont="1" applyBorder="1" applyAlignment="1" applyProtection="1">
      <alignment horizontal="center" vertical="center"/>
      <protection hidden="1"/>
    </xf>
    <xf numFmtId="4" fontId="1" fillId="0" borderId="47" xfId="55" applyNumberFormat="1" applyFont="1" applyBorder="1" applyAlignment="1" applyProtection="1">
      <alignment horizontal="center" vertical="center"/>
      <protection hidden="1"/>
    </xf>
    <xf numFmtId="4" fontId="1" fillId="0" borderId="31" xfId="55" applyNumberFormat="1" applyFont="1" applyBorder="1" applyAlignment="1" applyProtection="1">
      <alignment horizontal="center" vertical="center"/>
      <protection hidden="1"/>
    </xf>
    <xf numFmtId="2" fontId="0" fillId="0" borderId="30" xfId="55" applyNumberFormat="1" applyFont="1" applyBorder="1" applyAlignment="1" applyProtection="1">
      <alignment horizontal="center" vertical="center"/>
      <protection hidden="1"/>
    </xf>
    <xf numFmtId="2" fontId="0" fillId="0" borderId="31" xfId="55" applyNumberFormat="1" applyFont="1" applyBorder="1" applyAlignment="1" applyProtection="1">
      <alignment horizontal="center" vertical="center"/>
      <protection hidden="1"/>
    </xf>
    <xf numFmtId="186" fontId="1" fillId="0" borderId="30" xfId="55" applyNumberFormat="1" applyFont="1" applyBorder="1" applyAlignment="1" applyProtection="1">
      <alignment horizontal="center" vertical="center"/>
      <protection hidden="1"/>
    </xf>
    <xf numFmtId="186" fontId="1" fillId="0" borderId="31" xfId="55" applyNumberFormat="1" applyFont="1" applyBorder="1" applyAlignment="1" applyProtection="1">
      <alignment horizontal="center" vertical="center"/>
      <protection hidden="1"/>
    </xf>
    <xf numFmtId="186" fontId="1" fillId="0" borderId="47" xfId="55" applyNumberFormat="1" applyFont="1" applyBorder="1" applyAlignment="1" applyProtection="1">
      <alignment horizontal="center" vertical="center"/>
      <protection hidden="1"/>
    </xf>
    <xf numFmtId="0" fontId="6" fillId="0" borderId="30" xfId="55" applyFont="1" applyBorder="1" applyAlignment="1" applyProtection="1">
      <alignment horizontal="left" vertical="top" wrapText="1"/>
      <protection hidden="1"/>
    </xf>
    <xf numFmtId="0" fontId="2" fillId="0" borderId="30" xfId="55" applyFont="1" applyBorder="1" applyAlignment="1" applyProtection="1">
      <alignment horizontal="left" vertical="top" wrapText="1"/>
      <protection hidden="1"/>
    </xf>
    <xf numFmtId="0" fontId="6" fillId="0" borderId="59" xfId="55" applyFont="1" applyBorder="1" applyAlignment="1" applyProtection="1">
      <alignment horizontal="center" vertical="center"/>
      <protection hidden="1"/>
    </xf>
    <xf numFmtId="0" fontId="6" fillId="0" borderId="60" xfId="55" applyFont="1" applyBorder="1" applyAlignment="1" applyProtection="1">
      <alignment horizontal="center" vertical="center"/>
      <protection hidden="1"/>
    </xf>
    <xf numFmtId="0" fontId="6" fillId="0" borderId="61" xfId="55" applyFont="1" applyBorder="1" applyAlignment="1" applyProtection="1">
      <alignment horizontal="center" vertical="center"/>
      <protection hidden="1"/>
    </xf>
    <xf numFmtId="0" fontId="6" fillId="0" borderId="59" xfId="55" applyFont="1" applyBorder="1" applyAlignment="1" applyProtection="1">
      <alignment horizontal="center" vertical="center" wrapText="1"/>
      <protection hidden="1"/>
    </xf>
    <xf numFmtId="0" fontId="6" fillId="0" borderId="60" xfId="55" applyFont="1" applyBorder="1" applyAlignment="1" applyProtection="1">
      <alignment horizontal="center" vertical="center" wrapText="1"/>
      <protection hidden="1"/>
    </xf>
    <xf numFmtId="0" fontId="6" fillId="0" borderId="61" xfId="55" applyFont="1" applyBorder="1" applyAlignment="1" applyProtection="1">
      <alignment horizontal="center" vertical="center" wrapText="1"/>
      <protection hidden="1"/>
    </xf>
    <xf numFmtId="2" fontId="0" fillId="0" borderId="47" xfId="55" applyNumberFormat="1" applyFont="1" applyBorder="1" applyAlignment="1" applyProtection="1">
      <alignment horizontal="center" vertical="center"/>
      <protection hidden="1"/>
    </xf>
    <xf numFmtId="0" fontId="6" fillId="0" borderId="38" xfId="55" applyFont="1" applyBorder="1" applyAlignment="1" applyProtection="1">
      <alignment horizontal="left" vertical="top" wrapText="1"/>
      <protection hidden="1"/>
    </xf>
    <xf numFmtId="0" fontId="6" fillId="0" borderId="59" xfId="55" applyFont="1" applyBorder="1" applyAlignment="1" applyProtection="1">
      <alignment horizontal="center" vertical="top"/>
      <protection hidden="1"/>
    </xf>
    <xf numFmtId="0" fontId="6" fillId="0" borderId="60" xfId="55" applyFont="1" applyBorder="1" applyAlignment="1" applyProtection="1">
      <alignment horizontal="center" vertical="top"/>
      <protection hidden="1"/>
    </xf>
    <xf numFmtId="0" fontId="6" fillId="0" borderId="61" xfId="55" applyFont="1" applyBorder="1" applyAlignment="1" applyProtection="1">
      <alignment horizontal="center" vertical="top"/>
      <protection hidden="1"/>
    </xf>
    <xf numFmtId="0" fontId="6" fillId="0" borderId="10" xfId="55" applyFont="1" applyBorder="1" applyAlignment="1" applyProtection="1">
      <alignment horizontal="center" vertical="top" wrapText="1"/>
      <protection hidden="1"/>
    </xf>
    <xf numFmtId="0" fontId="2" fillId="0" borderId="11" xfId="55" applyFont="1" applyBorder="1" applyAlignment="1" applyProtection="1">
      <alignment horizontal="center" vertical="top" wrapText="1"/>
      <protection hidden="1"/>
    </xf>
    <xf numFmtId="0" fontId="6" fillId="0" borderId="13" xfId="55" applyFont="1" applyBorder="1" applyAlignment="1" applyProtection="1">
      <alignment horizontal="center" vertical="top" wrapText="1"/>
      <protection hidden="1"/>
    </xf>
    <xf numFmtId="0" fontId="2" fillId="0" borderId="35" xfId="55" applyFont="1" applyBorder="1" applyAlignment="1" applyProtection="1">
      <alignment horizontal="center" vertical="top" wrapText="1"/>
      <protection hidden="1"/>
    </xf>
    <xf numFmtId="0" fontId="2" fillId="0" borderId="16" xfId="55" applyFont="1" applyBorder="1" applyAlignment="1" applyProtection="1">
      <alignment horizontal="center" vertical="top" wrapText="1"/>
      <protection hidden="1"/>
    </xf>
    <xf numFmtId="0" fontId="2" fillId="0" borderId="42" xfId="55" applyFont="1" applyBorder="1" applyAlignment="1">
      <alignment horizontal="center" vertical="center" wrapText="1"/>
      <protection/>
    </xf>
    <xf numFmtId="191" fontId="5" fillId="0" borderId="62" xfId="55" applyNumberFormat="1" applyFont="1" applyBorder="1" applyAlignment="1">
      <alignment horizontal="center" vertical="center"/>
      <protection/>
    </xf>
    <xf numFmtId="191" fontId="5" fillId="0" borderId="40" xfId="55" applyNumberFormat="1" applyFont="1" applyBorder="1" applyAlignment="1">
      <alignment horizontal="center" vertical="center"/>
      <protection/>
    </xf>
    <xf numFmtId="191" fontId="5" fillId="0" borderId="58" xfId="55" applyNumberFormat="1" applyFont="1" applyBorder="1" applyAlignment="1">
      <alignment horizontal="center" vertical="center"/>
      <protection/>
    </xf>
    <xf numFmtId="0" fontId="0" fillId="0" borderId="63" xfId="55" applyFont="1" applyBorder="1" applyAlignment="1" applyProtection="1">
      <alignment horizontal="center" vertical="center"/>
      <protection hidden="1"/>
    </xf>
    <xf numFmtId="0" fontId="0" fillId="0" borderId="64" xfId="55" applyFont="1" applyBorder="1" applyAlignment="1" applyProtection="1">
      <alignment horizontal="center" vertical="center"/>
      <protection hidden="1"/>
    </xf>
    <xf numFmtId="0" fontId="13" fillId="0" borderId="13" xfId="55" applyFont="1" applyBorder="1" applyAlignment="1" applyProtection="1">
      <alignment horizontal="center" vertical="center" wrapText="1"/>
      <protection hidden="1"/>
    </xf>
    <xf numFmtId="0" fontId="13" fillId="0" borderId="35" xfId="55" applyFont="1" applyBorder="1" applyAlignment="1" applyProtection="1">
      <alignment horizontal="center" vertical="center" wrapText="1"/>
      <protection hidden="1"/>
    </xf>
    <xf numFmtId="0" fontId="13" fillId="0" borderId="16" xfId="55" applyFont="1" applyBorder="1" applyAlignment="1" applyProtection="1">
      <alignment horizontal="center" vertical="center" wrapText="1"/>
      <protection hidden="1"/>
    </xf>
    <xf numFmtId="0" fontId="10" fillId="0" borderId="14" xfId="55" applyFont="1" applyBorder="1" applyAlignment="1">
      <alignment horizontal="center" vertical="center"/>
      <protection/>
    </xf>
    <xf numFmtId="0" fontId="6" fillId="40" borderId="65" xfId="55" applyFont="1" applyFill="1" applyBorder="1" applyAlignment="1" applyProtection="1">
      <alignment horizontal="center" vertical="top"/>
      <protection hidden="1"/>
    </xf>
    <xf numFmtId="186" fontId="1" fillId="0" borderId="40" xfId="55" applyNumberFormat="1" applyFont="1" applyBorder="1" applyAlignment="1" applyProtection="1">
      <alignment horizontal="center" vertical="center"/>
      <protection hidden="1"/>
    </xf>
    <xf numFmtId="186" fontId="1" fillId="0" borderId="58" xfId="55" applyNumberFormat="1" applyFont="1" applyBorder="1" applyAlignment="1" applyProtection="1">
      <alignment horizontal="center" vertical="center"/>
      <protection hidden="1"/>
    </xf>
    <xf numFmtId="4" fontId="0" fillId="0" borderId="30" xfId="55" applyNumberFormat="1" applyFont="1" applyBorder="1" applyAlignment="1" applyProtection="1">
      <alignment horizontal="center" vertical="center"/>
      <protection locked="0"/>
    </xf>
    <xf numFmtId="4" fontId="0" fillId="0" borderId="31" xfId="55" applyNumberFormat="1" applyFont="1" applyBorder="1" applyAlignment="1" applyProtection="1">
      <alignment horizontal="center" vertical="center"/>
      <protection locked="0"/>
    </xf>
    <xf numFmtId="0" fontId="6" fillId="0" borderId="25" xfId="55" applyFont="1" applyBorder="1" applyAlignment="1" applyProtection="1">
      <alignment horizontal="left" vertical="top" wrapText="1"/>
      <protection hidden="1"/>
    </xf>
    <xf numFmtId="0" fontId="2" fillId="0" borderId="48" xfId="55" applyFont="1" applyBorder="1" applyAlignment="1" applyProtection="1">
      <alignment horizontal="left" vertical="top" wrapText="1"/>
      <protection hidden="1"/>
    </xf>
    <xf numFmtId="0" fontId="0" fillId="39" borderId="0" xfId="0" applyFill="1" applyAlignment="1">
      <alignment/>
    </xf>
    <xf numFmtId="0" fontId="3" fillId="0" borderId="52" xfId="55" applyFont="1" applyBorder="1" applyAlignment="1">
      <alignment horizontal="center" vertical="center" wrapText="1"/>
      <protection/>
    </xf>
    <xf numFmtId="0" fontId="1" fillId="0" borderId="66" xfId="55" applyFont="1" applyBorder="1">
      <alignment/>
      <protection/>
    </xf>
    <xf numFmtId="0" fontId="1" fillId="0" borderId="67" xfId="55" applyFont="1" applyBorder="1">
      <alignment/>
      <protection/>
    </xf>
    <xf numFmtId="0" fontId="3" fillId="0" borderId="10" xfId="55" applyFont="1" applyBorder="1" applyAlignment="1" applyProtection="1">
      <alignment horizontal="center" vertical="center" wrapText="1"/>
      <protection hidden="1"/>
    </xf>
    <xf numFmtId="0" fontId="3" fillId="0" borderId="11" xfId="55" applyFont="1" applyBorder="1" applyAlignment="1" applyProtection="1">
      <alignment horizontal="center" vertical="center" wrapText="1"/>
      <protection hidden="1"/>
    </xf>
    <xf numFmtId="0" fontId="3" fillId="0" borderId="12" xfId="55" applyFont="1" applyBorder="1" applyAlignment="1" applyProtection="1">
      <alignment horizontal="center" vertical="center" wrapText="1"/>
      <protection hidden="1"/>
    </xf>
    <xf numFmtId="0" fontId="2" fillId="0" borderId="10" xfId="55"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0</xdr:rowOff>
    </xdr:from>
    <xdr:to>
      <xdr:col>1</xdr:col>
      <xdr:colOff>3114675</xdr:colOff>
      <xdr:row>43</xdr:row>
      <xdr:rowOff>0</xdr:rowOff>
    </xdr:to>
    <xdr:sp>
      <xdr:nvSpPr>
        <xdr:cNvPr id="1" name="Line 1"/>
        <xdr:cNvSpPr>
          <a:spLocks/>
        </xdr:cNvSpPr>
      </xdr:nvSpPr>
      <xdr:spPr>
        <a:xfrm>
          <a:off x="714375" y="19478625"/>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43</xdr:row>
      <xdr:rowOff>0</xdr:rowOff>
    </xdr:from>
    <xdr:to>
      <xdr:col>1</xdr:col>
      <xdr:colOff>3114675</xdr:colOff>
      <xdr:row>43</xdr:row>
      <xdr:rowOff>0</xdr:rowOff>
    </xdr:to>
    <xdr:sp>
      <xdr:nvSpPr>
        <xdr:cNvPr id="2" name="Line 1"/>
        <xdr:cNvSpPr>
          <a:spLocks/>
        </xdr:cNvSpPr>
      </xdr:nvSpPr>
      <xdr:spPr>
        <a:xfrm>
          <a:off x="714375" y="19478625"/>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328"/>
  <sheetViews>
    <sheetView tabSelected="1" zoomScale="85" zoomScaleNormal="85" zoomScalePageLayoutView="0" workbookViewId="0" topLeftCell="A1">
      <selection activeCell="N7" sqref="N7"/>
    </sheetView>
  </sheetViews>
  <sheetFormatPr defaultColWidth="9.140625" defaultRowHeight="12.75"/>
  <cols>
    <col min="1" max="1" width="6.140625" style="0" customWidth="1"/>
    <col min="2" max="2" width="114.8515625" style="0" customWidth="1"/>
    <col min="3" max="3" width="1.421875" style="0" customWidth="1"/>
    <col min="4" max="4" width="10.7109375" style="0" customWidth="1"/>
    <col min="5" max="5" width="1.8515625" style="0" customWidth="1"/>
    <col min="6" max="6" width="10.28125" style="0" customWidth="1"/>
    <col min="7" max="7" width="1.57421875" style="0" customWidth="1"/>
    <col min="8" max="8" width="16.140625" style="0" customWidth="1"/>
    <col min="9" max="9" width="2.00390625" style="0" customWidth="1"/>
    <col min="10" max="10" width="21.00390625" style="0" customWidth="1"/>
  </cols>
  <sheetData>
    <row r="2" ht="10.5" customHeight="1" thickBot="1">
      <c r="A2" s="9"/>
    </row>
    <row r="3" spans="1:10" ht="23.25" customHeight="1">
      <c r="A3" s="286" t="s">
        <v>389</v>
      </c>
      <c r="B3" s="287"/>
      <c r="D3" s="288" t="s">
        <v>49</v>
      </c>
      <c r="E3" s="289"/>
      <c r="F3" s="289"/>
      <c r="G3" s="289"/>
      <c r="H3" s="289"/>
      <c r="I3" s="289"/>
      <c r="J3" s="290"/>
    </row>
    <row r="4" spans="1:10" ht="39.75" customHeight="1" thickBot="1">
      <c r="A4" s="302" t="s">
        <v>154</v>
      </c>
      <c r="B4" s="303"/>
      <c r="D4" s="291"/>
      <c r="E4" s="292"/>
      <c r="F4" s="292"/>
      <c r="G4" s="292"/>
      <c r="H4" s="292"/>
      <c r="I4" s="292"/>
      <c r="J4" s="293"/>
    </row>
    <row r="5" spans="1:10" ht="4.5" customHeight="1" thickBot="1">
      <c r="A5" s="3"/>
      <c r="D5" s="72"/>
      <c r="E5" s="72"/>
      <c r="F5" s="72"/>
      <c r="G5" s="72"/>
      <c r="H5" s="72"/>
      <c r="I5" s="72"/>
      <c r="J5" s="72"/>
    </row>
    <row r="6" spans="1:10" ht="19.5" customHeight="1">
      <c r="A6" s="294" t="s">
        <v>12</v>
      </c>
      <c r="B6" s="295"/>
      <c r="D6" s="296"/>
      <c r="E6" s="297"/>
      <c r="F6" s="297"/>
      <c r="G6" s="297"/>
      <c r="H6" s="297"/>
      <c r="I6" s="297"/>
      <c r="J6" s="298"/>
    </row>
    <row r="7" spans="1:10" ht="19.5" customHeight="1" thickBot="1">
      <c r="A7" s="299" t="s">
        <v>79</v>
      </c>
      <c r="B7" s="300"/>
      <c r="C7" s="10"/>
      <c r="D7" s="304" t="s">
        <v>80</v>
      </c>
      <c r="E7" s="305"/>
      <c r="F7" s="305"/>
      <c r="G7" s="305"/>
      <c r="H7" s="305"/>
      <c r="I7" s="305"/>
      <c r="J7" s="306"/>
    </row>
    <row r="8" ht="41.25" customHeight="1"/>
    <row r="9" spans="4:8" ht="4.5" customHeight="1" thickBot="1">
      <c r="D9" s="4"/>
      <c r="H9" s="4"/>
    </row>
    <row r="10" spans="1:10" ht="9.75" customHeight="1" thickBot="1">
      <c r="A10" s="5"/>
      <c r="B10" s="6"/>
      <c r="C10" s="6"/>
      <c r="D10" s="7"/>
      <c r="E10" s="6"/>
      <c r="F10" s="6"/>
      <c r="G10" s="6"/>
      <c r="H10" s="7"/>
      <c r="I10" s="6"/>
      <c r="J10" s="8"/>
    </row>
    <row r="11" spans="4:8" ht="9.75" customHeight="1">
      <c r="D11" s="4"/>
      <c r="H11" s="4"/>
    </row>
    <row r="12" ht="15">
      <c r="A12" s="41" t="s">
        <v>26</v>
      </c>
    </row>
    <row r="13" spans="1:8" ht="19.5" customHeight="1">
      <c r="A13" s="11" t="s">
        <v>66</v>
      </c>
      <c r="D13" s="4"/>
      <c r="H13" s="4"/>
    </row>
    <row r="14" spans="1:8" ht="12" customHeight="1" thickBot="1">
      <c r="A14" s="3"/>
      <c r="D14" s="4"/>
      <c r="H14" s="4"/>
    </row>
    <row r="15" spans="1:10" ht="19.5" customHeight="1">
      <c r="A15" s="13"/>
      <c r="B15" s="55" t="s">
        <v>38</v>
      </c>
      <c r="D15" s="57" t="s">
        <v>28</v>
      </c>
      <c r="E15" s="2"/>
      <c r="F15" s="57" t="s">
        <v>27</v>
      </c>
      <c r="G15" s="2"/>
      <c r="H15" s="57" t="s">
        <v>39</v>
      </c>
      <c r="I15" s="2"/>
      <c r="J15" s="57" t="s">
        <v>40</v>
      </c>
    </row>
    <row r="16" spans="1:10" ht="28.5" customHeight="1" thickBot="1">
      <c r="A16" s="14"/>
      <c r="B16" s="56" t="s">
        <v>81</v>
      </c>
      <c r="D16" s="58" t="s">
        <v>82</v>
      </c>
      <c r="E16" s="2"/>
      <c r="F16" s="58" t="s">
        <v>83</v>
      </c>
      <c r="G16" s="2"/>
      <c r="H16" s="58" t="s">
        <v>84</v>
      </c>
      <c r="I16" s="2"/>
      <c r="J16" s="58" t="s">
        <v>85</v>
      </c>
    </row>
    <row r="17" spans="4:10" ht="4.5" customHeight="1" thickBot="1">
      <c r="D17" s="1"/>
      <c r="E17" s="1"/>
      <c r="F17" s="1"/>
      <c r="G17" s="1"/>
      <c r="H17" s="1"/>
      <c r="I17" s="1"/>
      <c r="J17" s="1"/>
    </row>
    <row r="18" spans="1:10" ht="17.25" thickBot="1">
      <c r="A18" s="12">
        <v>1</v>
      </c>
      <c r="B18" s="301" t="s">
        <v>365</v>
      </c>
      <c r="C18" s="263"/>
      <c r="D18" s="263"/>
      <c r="E18" s="263"/>
      <c r="F18" s="263"/>
      <c r="G18" s="263"/>
      <c r="H18" s="263"/>
      <c r="I18" s="263"/>
      <c r="J18" s="264"/>
    </row>
    <row r="19" spans="1:4" ht="9.75" customHeight="1" thickBot="1">
      <c r="A19" s="11"/>
      <c r="B19" s="19"/>
      <c r="D19" s="1"/>
    </row>
    <row r="20" spans="1:10" ht="18" customHeight="1">
      <c r="A20" s="207">
        <v>1.1</v>
      </c>
      <c r="B20" s="23" t="s">
        <v>123</v>
      </c>
      <c r="D20" s="59" t="s">
        <v>9</v>
      </c>
      <c r="F20" s="284">
        <v>1</v>
      </c>
      <c r="G20" s="216" t="s">
        <v>14</v>
      </c>
      <c r="H20" s="212"/>
      <c r="I20" s="216"/>
      <c r="J20" s="209">
        <f>H20*F20</f>
        <v>0</v>
      </c>
    </row>
    <row r="21" spans="1:10" ht="18" customHeight="1" thickBot="1">
      <c r="A21" s="208"/>
      <c r="B21" s="36" t="s">
        <v>121</v>
      </c>
      <c r="D21" s="89" t="s">
        <v>41</v>
      </c>
      <c r="F21" s="285"/>
      <c r="G21" s="216"/>
      <c r="H21" s="213"/>
      <c r="I21" s="216"/>
      <c r="J21" s="210"/>
    </row>
    <row r="22" spans="1:4" ht="9.75" customHeight="1" thickBot="1">
      <c r="A22" s="11"/>
      <c r="B22" s="19"/>
      <c r="D22" s="1"/>
    </row>
    <row r="23" spans="1:10" ht="18" customHeight="1">
      <c r="A23" s="207">
        <v>1.2</v>
      </c>
      <c r="B23" s="23" t="s">
        <v>136</v>
      </c>
      <c r="D23" s="59" t="s">
        <v>43</v>
      </c>
      <c r="F23" s="284">
        <f>(15.2+3.2+5.2*4)*0.9*0.6</f>
        <v>21.168</v>
      </c>
      <c r="G23" s="216" t="s">
        <v>14</v>
      </c>
      <c r="H23" s="212"/>
      <c r="J23" s="209">
        <f>H23*F23</f>
        <v>0</v>
      </c>
    </row>
    <row r="24" spans="1:10" ht="18" customHeight="1" thickBot="1">
      <c r="A24" s="208"/>
      <c r="B24" s="36" t="s">
        <v>122</v>
      </c>
      <c r="D24" s="60" t="s">
        <v>42</v>
      </c>
      <c r="F24" s="285"/>
      <c r="G24" s="216"/>
      <c r="H24" s="213"/>
      <c r="J24" s="210"/>
    </row>
    <row r="25" spans="1:4" ht="9.75" customHeight="1" thickBot="1">
      <c r="A25" s="15"/>
      <c r="B25" s="19"/>
      <c r="D25" s="1"/>
    </row>
    <row r="26" spans="1:10" ht="15.75" customHeight="1">
      <c r="A26" s="207">
        <v>1.3</v>
      </c>
      <c r="B26" s="61" t="s">
        <v>368</v>
      </c>
      <c r="D26" s="53" t="s">
        <v>43</v>
      </c>
      <c r="F26" s="217">
        <f>21.2-16.3</f>
        <v>4.899999999999999</v>
      </c>
      <c r="G26" s="216" t="s">
        <v>14</v>
      </c>
      <c r="H26" s="212"/>
      <c r="J26" s="209">
        <f>H26*F26</f>
        <v>0</v>
      </c>
    </row>
    <row r="27" spans="1:10" ht="17.25" thickBot="1">
      <c r="A27" s="208"/>
      <c r="B27" s="90" t="s">
        <v>367</v>
      </c>
      <c r="D27" s="54" t="s">
        <v>42</v>
      </c>
      <c r="F27" s="218"/>
      <c r="G27" s="216"/>
      <c r="H27" s="213"/>
      <c r="J27" s="210"/>
    </row>
    <row r="28" spans="1:4" ht="9.75" customHeight="1" thickBot="1">
      <c r="A28" s="15"/>
      <c r="B28" s="19"/>
      <c r="D28" s="1"/>
    </row>
    <row r="29" spans="1:10" ht="15.75" customHeight="1">
      <c r="A29" s="207">
        <v>1.3</v>
      </c>
      <c r="B29" s="205" t="s">
        <v>369</v>
      </c>
      <c r="D29" s="53" t="s">
        <v>43</v>
      </c>
      <c r="F29" s="217">
        <f>15.2*5*0.52</f>
        <v>39.52</v>
      </c>
      <c r="G29" s="216" t="s">
        <v>14</v>
      </c>
      <c r="H29" s="212"/>
      <c r="J29" s="209">
        <f>H29*F29</f>
        <v>0</v>
      </c>
    </row>
    <row r="30" spans="1:10" ht="17.25" thickBot="1">
      <c r="A30" s="208"/>
      <c r="B30" s="90" t="s">
        <v>156</v>
      </c>
      <c r="D30" s="54" t="s">
        <v>42</v>
      </c>
      <c r="F30" s="218"/>
      <c r="G30" s="216"/>
      <c r="H30" s="213"/>
      <c r="J30" s="210"/>
    </row>
    <row r="31" spans="1:4" ht="9.75" customHeight="1" thickBot="1">
      <c r="A31" s="15"/>
      <c r="B31" s="21"/>
      <c r="D31" s="1"/>
    </row>
    <row r="32" spans="1:10" ht="13.5" customHeight="1">
      <c r="A32" s="207">
        <v>1.4</v>
      </c>
      <c r="B32" s="206" t="s">
        <v>366</v>
      </c>
      <c r="D32" s="53" t="s">
        <v>97</v>
      </c>
      <c r="F32" s="284">
        <f>15.2*5*0.1</f>
        <v>7.6000000000000005</v>
      </c>
      <c r="G32" s="216" t="s">
        <v>14</v>
      </c>
      <c r="H32" s="212"/>
      <c r="J32" s="209">
        <f>H32*F32</f>
        <v>0</v>
      </c>
    </row>
    <row r="33" spans="1:10" ht="18" customHeight="1" thickBot="1">
      <c r="A33" s="208"/>
      <c r="B33" s="92" t="s">
        <v>157</v>
      </c>
      <c r="D33" s="54" t="s">
        <v>42</v>
      </c>
      <c r="F33" s="285"/>
      <c r="G33" s="216"/>
      <c r="H33" s="213"/>
      <c r="J33" s="210"/>
    </row>
    <row r="34" spans="1:4" ht="9.75" customHeight="1" thickBot="1">
      <c r="A34" s="15"/>
      <c r="B34" s="21"/>
      <c r="D34" s="1"/>
    </row>
    <row r="35" spans="1:10" ht="13.5" customHeight="1">
      <c r="A35" s="207">
        <v>1.4</v>
      </c>
      <c r="B35" s="91" t="s">
        <v>124</v>
      </c>
      <c r="D35" s="53" t="s">
        <v>97</v>
      </c>
      <c r="F35" s="284">
        <f>(15.2+3.2+5.2*4)*0.1*0.6</f>
        <v>2.3520000000000003</v>
      </c>
      <c r="G35" s="216" t="s">
        <v>14</v>
      </c>
      <c r="H35" s="212"/>
      <c r="J35" s="209">
        <f>H35*F35</f>
        <v>0</v>
      </c>
    </row>
    <row r="36" spans="1:10" ht="18" customHeight="1" thickBot="1">
      <c r="A36" s="208"/>
      <c r="B36" s="92" t="s">
        <v>155</v>
      </c>
      <c r="D36" s="54" t="s">
        <v>42</v>
      </c>
      <c r="F36" s="285"/>
      <c r="G36" s="216"/>
      <c r="H36" s="213"/>
      <c r="J36" s="210"/>
    </row>
    <row r="37" spans="1:4" ht="9.75" customHeight="1" thickBot="1">
      <c r="A37" s="65"/>
      <c r="B37" s="68"/>
      <c r="D37" s="1"/>
    </row>
    <row r="38" spans="1:10" ht="20.25" customHeight="1" thickBot="1">
      <c r="A38" s="15"/>
      <c r="B38" s="19"/>
      <c r="D38" s="1"/>
      <c r="F38" s="219" t="s">
        <v>0</v>
      </c>
      <c r="G38" s="220"/>
      <c r="H38" s="221"/>
      <c r="J38" s="87">
        <f>J35+J26+J23+J20+J32+J29</f>
        <v>0</v>
      </c>
    </row>
    <row r="39" spans="1:2" ht="9.75" customHeight="1" thickBot="1">
      <c r="A39" s="11"/>
      <c r="B39" s="19"/>
    </row>
    <row r="40" spans="1:10" ht="16.5" thickBot="1">
      <c r="A40" s="12">
        <v>2</v>
      </c>
      <c r="B40" s="263" t="s">
        <v>29</v>
      </c>
      <c r="C40" s="263"/>
      <c r="D40" s="263"/>
      <c r="E40" s="263"/>
      <c r="F40" s="263"/>
      <c r="G40" s="263"/>
      <c r="H40" s="263"/>
      <c r="I40" s="263"/>
      <c r="J40" s="264"/>
    </row>
    <row r="41" spans="1:4" ht="16.5">
      <c r="A41" s="18" t="s">
        <v>25</v>
      </c>
      <c r="B41" s="20"/>
      <c r="D41" s="1"/>
    </row>
    <row r="42" spans="1:4" ht="15">
      <c r="A42" s="307" t="s">
        <v>30</v>
      </c>
      <c r="B42" s="307"/>
      <c r="D42" s="1"/>
    </row>
    <row r="43" spans="1:4" ht="9.75" customHeight="1" thickBot="1">
      <c r="A43" s="11"/>
      <c r="B43" s="19"/>
      <c r="D43" s="1"/>
    </row>
    <row r="44" spans="1:10" ht="16.5">
      <c r="A44" s="207">
        <v>2.1</v>
      </c>
      <c r="B44" s="35" t="s">
        <v>125</v>
      </c>
      <c r="D44" s="53" t="s">
        <v>43</v>
      </c>
      <c r="F44" s="217">
        <v>10.1</v>
      </c>
      <c r="G44" s="216" t="s">
        <v>14</v>
      </c>
      <c r="H44" s="212"/>
      <c r="J44" s="209">
        <f>H44*F44</f>
        <v>0</v>
      </c>
    </row>
    <row r="45" spans="1:10" ht="17.25" thickBot="1">
      <c r="A45" s="208"/>
      <c r="B45" s="92" t="s">
        <v>126</v>
      </c>
      <c r="D45" s="54" t="s">
        <v>42</v>
      </c>
      <c r="F45" s="218"/>
      <c r="G45" s="216"/>
      <c r="H45" s="213"/>
      <c r="J45" s="210">
        <f>H45*F45</f>
        <v>0</v>
      </c>
    </row>
    <row r="46" spans="1:4" ht="9.75" customHeight="1" thickBot="1">
      <c r="A46" s="11"/>
      <c r="B46" s="19"/>
      <c r="D46" s="1"/>
    </row>
    <row r="47" spans="1:10" ht="16.5">
      <c r="A47" s="207">
        <v>2.2</v>
      </c>
      <c r="B47" s="35" t="s">
        <v>137</v>
      </c>
      <c r="D47" s="53" t="s">
        <v>43</v>
      </c>
      <c r="F47" s="217">
        <v>6.2</v>
      </c>
      <c r="G47" s="216" t="s">
        <v>14</v>
      </c>
      <c r="H47" s="212"/>
      <c r="J47" s="209">
        <f>H47*F47</f>
        <v>0</v>
      </c>
    </row>
    <row r="48" spans="1:10" ht="17.25" thickBot="1">
      <c r="A48" s="208"/>
      <c r="B48" s="92" t="s">
        <v>370</v>
      </c>
      <c r="D48" s="54" t="s">
        <v>42</v>
      </c>
      <c r="F48" s="218"/>
      <c r="G48" s="216" t="s">
        <v>14</v>
      </c>
      <c r="H48" s="213"/>
      <c r="J48" s="210">
        <f>H48*F48</f>
        <v>0</v>
      </c>
    </row>
    <row r="49" spans="1:4" ht="9.75" customHeight="1" thickBot="1">
      <c r="A49" s="15"/>
      <c r="B49" s="19"/>
      <c r="D49" s="1"/>
    </row>
    <row r="50" spans="1:10" ht="16.5">
      <c r="A50" s="207">
        <v>2.3</v>
      </c>
      <c r="B50" s="35" t="s">
        <v>158</v>
      </c>
      <c r="D50" s="53" t="s">
        <v>43</v>
      </c>
      <c r="F50" s="217">
        <f>76*0.08</f>
        <v>6.08</v>
      </c>
      <c r="G50" s="216" t="s">
        <v>14</v>
      </c>
      <c r="H50" s="212"/>
      <c r="J50" s="209">
        <f>H50*F50</f>
        <v>0</v>
      </c>
    </row>
    <row r="51" spans="1:10" ht="17.25" thickBot="1">
      <c r="A51" s="208">
        <v>2.2</v>
      </c>
      <c r="B51" s="62" t="s">
        <v>159</v>
      </c>
      <c r="D51" s="54" t="s">
        <v>42</v>
      </c>
      <c r="F51" s="218"/>
      <c r="G51" s="216" t="s">
        <v>14</v>
      </c>
      <c r="H51" s="213"/>
      <c r="J51" s="210">
        <f>H51*F51</f>
        <v>0</v>
      </c>
    </row>
    <row r="52" spans="1:4" ht="9.75" customHeight="1" thickBot="1">
      <c r="A52" s="15"/>
      <c r="B52" s="19"/>
      <c r="D52" s="1"/>
    </row>
    <row r="53" spans="1:10" ht="16.5">
      <c r="A53" s="207">
        <v>2.4</v>
      </c>
      <c r="B53" s="35" t="s">
        <v>371</v>
      </c>
      <c r="D53" s="53" t="s">
        <v>43</v>
      </c>
      <c r="F53" s="217">
        <v>1.8</v>
      </c>
      <c r="G53" s="216" t="s">
        <v>14</v>
      </c>
      <c r="H53" s="212"/>
      <c r="J53" s="209">
        <f>H53*F53</f>
        <v>0</v>
      </c>
    </row>
    <row r="54" spans="1:10" ht="17.25" thickBot="1">
      <c r="A54" s="208">
        <v>2.4</v>
      </c>
      <c r="B54" s="62" t="s">
        <v>160</v>
      </c>
      <c r="D54" s="54" t="s">
        <v>42</v>
      </c>
      <c r="F54" s="218"/>
      <c r="G54" s="216" t="s">
        <v>14</v>
      </c>
      <c r="H54" s="213"/>
      <c r="J54" s="210">
        <f>H54*F54</f>
        <v>0</v>
      </c>
    </row>
    <row r="55" spans="1:4" ht="9.75" customHeight="1" thickBot="1">
      <c r="A55" s="15"/>
      <c r="B55" s="19"/>
      <c r="D55" s="1"/>
    </row>
    <row r="56" spans="1:10" ht="16.5">
      <c r="A56" s="207">
        <v>2.5</v>
      </c>
      <c r="B56" s="35" t="s">
        <v>161</v>
      </c>
      <c r="D56" s="53" t="s">
        <v>43</v>
      </c>
      <c r="F56" s="217">
        <v>3.1</v>
      </c>
      <c r="G56" s="216" t="s">
        <v>14</v>
      </c>
      <c r="H56" s="212"/>
      <c r="J56" s="209">
        <f>H56*F56</f>
        <v>0</v>
      </c>
    </row>
    <row r="57" spans="1:10" ht="17.25" thickBot="1">
      <c r="A57" s="208">
        <v>2.5</v>
      </c>
      <c r="B57" s="62" t="s">
        <v>162</v>
      </c>
      <c r="D57" s="54" t="s">
        <v>42</v>
      </c>
      <c r="F57" s="218"/>
      <c r="G57" s="216" t="s">
        <v>14</v>
      </c>
      <c r="H57" s="213"/>
      <c r="J57" s="210">
        <f>H57*F57</f>
        <v>0</v>
      </c>
    </row>
    <row r="58" spans="1:4" ht="9.75" customHeight="1" thickBot="1">
      <c r="A58" s="15"/>
      <c r="B58" s="19"/>
      <c r="D58" s="1"/>
    </row>
    <row r="59" spans="1:10" ht="16.5">
      <c r="A59" s="207">
        <v>2.6</v>
      </c>
      <c r="B59" s="35" t="s">
        <v>163</v>
      </c>
      <c r="D59" s="53" t="s">
        <v>43</v>
      </c>
      <c r="F59" s="217">
        <v>1.6</v>
      </c>
      <c r="G59" s="216" t="s">
        <v>14</v>
      </c>
      <c r="H59" s="212"/>
      <c r="J59" s="209">
        <f>H59*F59</f>
        <v>0</v>
      </c>
    </row>
    <row r="60" spans="1:10" ht="17.25" thickBot="1">
      <c r="A60" s="208">
        <v>2.5</v>
      </c>
      <c r="B60" s="62" t="s">
        <v>164</v>
      </c>
      <c r="D60" s="54" t="s">
        <v>42</v>
      </c>
      <c r="F60" s="218"/>
      <c r="G60" s="216" t="s">
        <v>14</v>
      </c>
      <c r="H60" s="213"/>
      <c r="J60" s="210">
        <f>H60*F60</f>
        <v>0</v>
      </c>
    </row>
    <row r="61" spans="1:4" s="111" customFormat="1" ht="3.75" customHeight="1" thickBot="1">
      <c r="A61" s="109"/>
      <c r="B61" s="110"/>
      <c r="D61" s="112"/>
    </row>
    <row r="62" spans="1:10" s="111" customFormat="1" ht="18.75" customHeight="1">
      <c r="A62" s="253">
        <v>2.7</v>
      </c>
      <c r="B62" s="35" t="s">
        <v>165</v>
      </c>
      <c r="D62" s="114" t="s">
        <v>166</v>
      </c>
      <c r="F62" s="217">
        <v>4.5</v>
      </c>
      <c r="G62" s="211" t="s">
        <v>14</v>
      </c>
      <c r="H62" s="212"/>
      <c r="I62"/>
      <c r="J62" s="209">
        <f>H62*F62</f>
        <v>0</v>
      </c>
    </row>
    <row r="63" spans="1:10" s="111" customFormat="1" ht="18.75" customHeight="1" thickBot="1">
      <c r="A63" s="254">
        <v>2.6</v>
      </c>
      <c r="B63" s="62" t="s">
        <v>167</v>
      </c>
      <c r="D63" s="116" t="s">
        <v>168</v>
      </c>
      <c r="F63" s="218"/>
      <c r="G63" s="211" t="s">
        <v>14</v>
      </c>
      <c r="H63" s="213"/>
      <c r="I63"/>
      <c r="J63" s="210">
        <f>H63*F63</f>
        <v>0</v>
      </c>
    </row>
    <row r="64" spans="1:4" ht="9.75" customHeight="1" thickBot="1">
      <c r="A64" s="15"/>
      <c r="B64" s="83"/>
      <c r="D64" s="1"/>
    </row>
    <row r="65" spans="1:10" ht="16.5">
      <c r="A65" s="207">
        <v>2.8</v>
      </c>
      <c r="B65" s="35" t="s">
        <v>127</v>
      </c>
      <c r="D65" s="53" t="s">
        <v>43</v>
      </c>
      <c r="F65" s="217">
        <f>74*0.8*0.1</f>
        <v>5.920000000000001</v>
      </c>
      <c r="G65" s="216" t="s">
        <v>14</v>
      </c>
      <c r="H65" s="212"/>
      <c r="J65" s="209">
        <f>H65*F65</f>
        <v>0</v>
      </c>
    </row>
    <row r="66" spans="1:10" ht="17.25" thickBot="1">
      <c r="A66" s="208">
        <v>2.7</v>
      </c>
      <c r="B66" s="62" t="s">
        <v>138</v>
      </c>
      <c r="D66" s="54" t="s">
        <v>42</v>
      </c>
      <c r="F66" s="218"/>
      <c r="G66" s="216" t="s">
        <v>14</v>
      </c>
      <c r="H66" s="213"/>
      <c r="J66" s="210">
        <f>H66*F66</f>
        <v>0</v>
      </c>
    </row>
    <row r="67" spans="1:4" ht="9.75" customHeight="1" thickBot="1">
      <c r="A67" s="15"/>
      <c r="B67" s="24"/>
      <c r="D67" s="1"/>
    </row>
    <row r="68" spans="1:10" ht="18" customHeight="1" thickBot="1">
      <c r="A68" s="15"/>
      <c r="B68" s="24"/>
      <c r="D68" s="1"/>
      <c r="F68" s="219" t="s">
        <v>7</v>
      </c>
      <c r="G68" s="220"/>
      <c r="H68" s="221"/>
      <c r="J68" s="87">
        <f>SUM(J44:J66)</f>
        <v>0</v>
      </c>
    </row>
    <row r="69" spans="1:10" ht="9.75" customHeight="1" thickBot="1">
      <c r="A69" s="15"/>
      <c r="B69" s="24"/>
      <c r="D69" s="1"/>
      <c r="F69" s="30"/>
      <c r="G69" s="30"/>
      <c r="H69" s="30"/>
      <c r="J69" s="31"/>
    </row>
    <row r="70" spans="1:10" ht="16.5" thickBot="1">
      <c r="A70" s="12">
        <v>3</v>
      </c>
      <c r="B70" s="263" t="s">
        <v>31</v>
      </c>
      <c r="C70" s="263"/>
      <c r="D70" s="263"/>
      <c r="E70" s="263"/>
      <c r="F70" s="263"/>
      <c r="G70" s="263"/>
      <c r="H70" s="263"/>
      <c r="I70" s="263"/>
      <c r="J70" s="264"/>
    </row>
    <row r="71" spans="1:4" ht="9.75" customHeight="1" thickBot="1">
      <c r="A71" s="15"/>
      <c r="B71" s="19"/>
      <c r="D71" s="1"/>
    </row>
    <row r="72" spans="1:4" ht="16.5">
      <c r="A72" s="207">
        <v>3.1</v>
      </c>
      <c r="B72" s="35" t="s">
        <v>373</v>
      </c>
      <c r="D72" s="82"/>
    </row>
    <row r="73" spans="1:2" ht="16.5">
      <c r="A73" s="308">
        <v>3.1</v>
      </c>
      <c r="B73" s="88" t="s">
        <v>44</v>
      </c>
    </row>
    <row r="74" spans="1:10" ht="18.75">
      <c r="A74" s="80"/>
      <c r="B74" s="84" t="s">
        <v>372</v>
      </c>
      <c r="D74" s="309" t="s">
        <v>128</v>
      </c>
      <c r="F74" s="82">
        <v>350</v>
      </c>
      <c r="G74" t="s">
        <v>14</v>
      </c>
      <c r="H74" s="85"/>
      <c r="J74" s="86">
        <f>H74*F74</f>
        <v>0</v>
      </c>
    </row>
    <row r="75" spans="1:10" ht="19.5" thickBot="1">
      <c r="A75" s="79"/>
      <c r="B75" s="81" t="s">
        <v>169</v>
      </c>
      <c r="D75" s="310"/>
      <c r="F75" s="82">
        <v>990</v>
      </c>
      <c r="G75" t="s">
        <v>14</v>
      </c>
      <c r="H75" s="85"/>
      <c r="J75" s="86">
        <f>H75*F75</f>
        <v>0</v>
      </c>
    </row>
    <row r="76" spans="1:4" ht="9.75" customHeight="1" thickBot="1">
      <c r="A76" s="15"/>
      <c r="B76" s="19"/>
      <c r="D76" s="1"/>
    </row>
    <row r="77" spans="1:10" ht="17.25" thickBot="1">
      <c r="A77" s="15"/>
      <c r="B77" s="19"/>
      <c r="D77" s="1"/>
      <c r="F77" s="219" t="s">
        <v>6</v>
      </c>
      <c r="G77" s="220"/>
      <c r="H77" s="221"/>
      <c r="J77" s="87">
        <f>J75+J74</f>
        <v>0</v>
      </c>
    </row>
    <row r="78" spans="1:10" ht="17.25" thickBot="1">
      <c r="A78" s="15"/>
      <c r="B78" s="19"/>
      <c r="D78" s="1"/>
      <c r="F78" s="49"/>
      <c r="G78" s="49"/>
      <c r="H78" s="49"/>
      <c r="J78" s="93"/>
    </row>
    <row r="79" spans="1:10" ht="19.5" customHeight="1" thickBot="1">
      <c r="A79" s="12">
        <v>4</v>
      </c>
      <c r="B79" s="301" t="s">
        <v>120</v>
      </c>
      <c r="C79" s="263"/>
      <c r="D79" s="263"/>
      <c r="E79" s="263"/>
      <c r="F79" s="263"/>
      <c r="G79" s="263"/>
      <c r="H79" s="263"/>
      <c r="I79" s="263"/>
      <c r="J79" s="264"/>
    </row>
    <row r="80" spans="1:4" ht="6.75" customHeight="1" thickBot="1">
      <c r="A80" s="11"/>
      <c r="B80" s="19"/>
      <c r="D80" s="1"/>
    </row>
    <row r="81" spans="1:10" ht="18.75" customHeight="1">
      <c r="A81" s="207">
        <v>4.1</v>
      </c>
      <c r="B81" s="23" t="s">
        <v>374</v>
      </c>
      <c r="D81" s="59" t="s">
        <v>67</v>
      </c>
      <c r="F81" s="284">
        <v>180</v>
      </c>
      <c r="G81" s="216" t="s">
        <v>14</v>
      </c>
      <c r="H81" s="212"/>
      <c r="I81" s="216"/>
      <c r="J81" s="209">
        <f>H81*F81</f>
        <v>0</v>
      </c>
    </row>
    <row r="82" spans="1:10" ht="18.75" customHeight="1" thickBot="1">
      <c r="A82" s="208"/>
      <c r="B82" s="36" t="s">
        <v>118</v>
      </c>
      <c r="D82" s="60" t="s">
        <v>96</v>
      </c>
      <c r="F82" s="285"/>
      <c r="G82" s="216"/>
      <c r="H82" s="213"/>
      <c r="I82" s="216"/>
      <c r="J82" s="210"/>
    </row>
    <row r="83" spans="1:4" ht="6.75" customHeight="1" thickBot="1">
      <c r="A83" s="11"/>
      <c r="B83" s="19"/>
      <c r="D83" s="1"/>
    </row>
    <row r="84" spans="1:10" ht="18.75" customHeight="1">
      <c r="A84" s="207">
        <v>4.2</v>
      </c>
      <c r="B84" s="23" t="s">
        <v>115</v>
      </c>
      <c r="D84" s="59" t="s">
        <v>67</v>
      </c>
      <c r="F84" s="227">
        <v>137.9</v>
      </c>
      <c r="G84" s="216" t="s">
        <v>14</v>
      </c>
      <c r="H84" s="212"/>
      <c r="J84" s="209">
        <f>H84*F84</f>
        <v>0</v>
      </c>
    </row>
    <row r="85" spans="1:10" ht="18.75" customHeight="1" thickBot="1">
      <c r="A85" s="208"/>
      <c r="B85" s="36" t="s">
        <v>114</v>
      </c>
      <c r="D85" s="60" t="s">
        <v>96</v>
      </c>
      <c r="F85" s="228"/>
      <c r="G85" s="216"/>
      <c r="H85" s="213"/>
      <c r="J85" s="210"/>
    </row>
    <row r="86" spans="1:4" ht="6.75" customHeight="1" thickBot="1">
      <c r="A86" s="15"/>
      <c r="B86" s="19"/>
      <c r="D86" s="1"/>
    </row>
    <row r="87" spans="1:10" ht="18.75" customHeight="1">
      <c r="A87" s="207">
        <v>4.3</v>
      </c>
      <c r="B87" s="23" t="s">
        <v>90</v>
      </c>
      <c r="D87" s="59" t="s">
        <v>67</v>
      </c>
      <c r="F87" s="227">
        <v>18</v>
      </c>
      <c r="G87" s="216" t="s">
        <v>14</v>
      </c>
      <c r="H87" s="212"/>
      <c r="J87" s="209">
        <f>H87*F87</f>
        <v>0</v>
      </c>
    </row>
    <row r="88" spans="1:10" ht="18.75" customHeight="1" thickBot="1">
      <c r="A88" s="208"/>
      <c r="B88" s="36" t="s">
        <v>93</v>
      </c>
      <c r="D88" s="60" t="s">
        <v>96</v>
      </c>
      <c r="F88" s="228"/>
      <c r="G88" s="216"/>
      <c r="H88" s="213"/>
      <c r="J88" s="210"/>
    </row>
    <row r="89" spans="1:4" ht="6.75" customHeight="1" thickBot="1">
      <c r="A89" s="15"/>
      <c r="B89" s="19"/>
      <c r="D89" s="1"/>
    </row>
    <row r="90" spans="1:10" ht="18.75" customHeight="1">
      <c r="A90" s="207">
        <v>4.4</v>
      </c>
      <c r="B90" s="61" t="s">
        <v>91</v>
      </c>
      <c r="D90" s="59" t="s">
        <v>67</v>
      </c>
      <c r="F90" s="214">
        <v>20</v>
      </c>
      <c r="G90" s="216" t="s">
        <v>14</v>
      </c>
      <c r="H90" s="229"/>
      <c r="J90" s="209">
        <f>H90*F90</f>
        <v>0</v>
      </c>
    </row>
    <row r="91" spans="1:10" ht="17.25" thickBot="1">
      <c r="A91" s="208"/>
      <c r="B91" s="36" t="s">
        <v>94</v>
      </c>
      <c r="D91" s="60" t="s">
        <v>96</v>
      </c>
      <c r="F91" s="215"/>
      <c r="G91" s="216"/>
      <c r="H91" s="230"/>
      <c r="J91" s="210"/>
    </row>
    <row r="92" spans="1:4" ht="6.75" customHeight="1" thickBot="1">
      <c r="A92" s="15"/>
      <c r="B92" s="19"/>
      <c r="D92" s="1"/>
    </row>
    <row r="93" spans="1:10" ht="18.75" customHeight="1">
      <c r="A93" s="207">
        <v>4.5</v>
      </c>
      <c r="B93" s="61" t="s">
        <v>92</v>
      </c>
      <c r="D93" s="59" t="s">
        <v>67</v>
      </c>
      <c r="F93" s="214">
        <v>230</v>
      </c>
      <c r="G93" s="216" t="s">
        <v>14</v>
      </c>
      <c r="H93" s="229"/>
      <c r="J93" s="209">
        <f>H93*F93</f>
        <v>0</v>
      </c>
    </row>
    <row r="94" spans="1:10" ht="17.25" thickBot="1">
      <c r="A94" s="208"/>
      <c r="B94" s="36" t="s">
        <v>99</v>
      </c>
      <c r="D94" s="60" t="s">
        <v>96</v>
      </c>
      <c r="F94" s="215"/>
      <c r="G94" s="216"/>
      <c r="H94" s="230"/>
      <c r="J94" s="210"/>
    </row>
    <row r="95" spans="1:4" ht="6.75" customHeight="1" thickBot="1">
      <c r="A95" s="15"/>
      <c r="B95" s="19"/>
      <c r="D95" s="1"/>
    </row>
    <row r="96" spans="1:10" ht="18.75" customHeight="1">
      <c r="A96" s="207">
        <v>4.6</v>
      </c>
      <c r="B96" s="61" t="s">
        <v>134</v>
      </c>
      <c r="D96" s="59" t="s">
        <v>67</v>
      </c>
      <c r="F96" s="214">
        <v>230</v>
      </c>
      <c r="G96" s="216" t="s">
        <v>14</v>
      </c>
      <c r="H96" s="229"/>
      <c r="J96" s="209">
        <f>H96*F96</f>
        <v>0</v>
      </c>
    </row>
    <row r="97" spans="1:10" ht="17.25" thickBot="1">
      <c r="A97" s="208"/>
      <c r="B97" s="36" t="s">
        <v>135</v>
      </c>
      <c r="D97" s="60" t="s">
        <v>96</v>
      </c>
      <c r="F97" s="215"/>
      <c r="G97" s="216"/>
      <c r="H97" s="230"/>
      <c r="J97" s="210"/>
    </row>
    <row r="98" spans="1:4" ht="6.75" customHeight="1" thickBot="1">
      <c r="A98" s="15"/>
      <c r="B98" s="19"/>
      <c r="D98" s="1"/>
    </row>
    <row r="99" spans="1:10" ht="18.75" customHeight="1">
      <c r="A99" s="207">
        <v>4.7</v>
      </c>
      <c r="B99" s="61" t="s">
        <v>139</v>
      </c>
      <c r="D99" s="59" t="s">
        <v>97</v>
      </c>
      <c r="F99" s="214">
        <v>10</v>
      </c>
      <c r="G99" s="216" t="s">
        <v>14</v>
      </c>
      <c r="H99" s="229"/>
      <c r="J99" s="209">
        <f>H99*F99</f>
        <v>0</v>
      </c>
    </row>
    <row r="100" spans="1:10" ht="17.25" thickBot="1">
      <c r="A100" s="208"/>
      <c r="B100" s="36" t="s">
        <v>95</v>
      </c>
      <c r="D100" s="60" t="s">
        <v>98</v>
      </c>
      <c r="F100" s="215"/>
      <c r="G100" s="216"/>
      <c r="H100" s="230"/>
      <c r="J100" s="210"/>
    </row>
    <row r="101" spans="1:4" ht="6.75" customHeight="1" thickBot="1">
      <c r="A101" s="15"/>
      <c r="B101" s="21"/>
      <c r="D101" s="1"/>
    </row>
    <row r="102" spans="1:10" ht="18" customHeight="1" thickBot="1">
      <c r="A102" s="15"/>
      <c r="B102" s="19"/>
      <c r="D102" s="1"/>
      <c r="F102" s="219" t="s">
        <v>0</v>
      </c>
      <c r="G102" s="220"/>
      <c r="H102" s="221"/>
      <c r="J102" s="48">
        <f>SUM(J81:J100)</f>
        <v>0</v>
      </c>
    </row>
    <row r="103" spans="1:4" ht="6.75" customHeight="1">
      <c r="A103" s="15"/>
      <c r="B103" s="19"/>
      <c r="D103" s="1"/>
    </row>
    <row r="104" spans="1:10" ht="6.75" customHeight="1">
      <c r="A104" s="15"/>
      <c r="B104" s="24"/>
      <c r="D104" s="1"/>
      <c r="F104" s="30"/>
      <c r="G104" s="30"/>
      <c r="H104" s="30"/>
      <c r="J104" s="31"/>
    </row>
    <row r="105" spans="1:4" ht="6.75" customHeight="1" thickBot="1">
      <c r="A105" s="15"/>
      <c r="B105" s="19"/>
      <c r="D105" s="1"/>
    </row>
    <row r="106" spans="1:10" ht="18" customHeight="1" thickBot="1">
      <c r="A106" s="12">
        <v>5</v>
      </c>
      <c r="B106" s="225" t="s">
        <v>50</v>
      </c>
      <c r="C106" s="225"/>
      <c r="D106" s="225"/>
      <c r="E106" s="225"/>
      <c r="F106" s="225"/>
      <c r="G106" s="225"/>
      <c r="H106" s="225"/>
      <c r="I106" s="225"/>
      <c r="J106" s="226"/>
    </row>
    <row r="107" spans="1:4" ht="9.75" customHeight="1" thickBot="1">
      <c r="A107" s="15"/>
      <c r="B107" s="19"/>
      <c r="D107" s="1"/>
    </row>
    <row r="108" spans="1:10" ht="24" customHeight="1">
      <c r="A108" s="207">
        <v>5.1</v>
      </c>
      <c r="B108" s="35" t="s">
        <v>141</v>
      </c>
      <c r="D108" s="53" t="s">
        <v>43</v>
      </c>
      <c r="F108" s="217">
        <f>(5.2*4+15.2+3+3)*2.8*0.2+12.5*4*0.2+7*0.2*2.2</f>
        <v>36.599999999999994</v>
      </c>
      <c r="G108" s="216" t="s">
        <v>14</v>
      </c>
      <c r="H108" s="212"/>
      <c r="J108" s="209">
        <f>H108*F108</f>
        <v>0</v>
      </c>
    </row>
    <row r="109" spans="1:10" ht="34.5" customHeight="1" thickBot="1">
      <c r="A109" s="208">
        <v>4.1</v>
      </c>
      <c r="B109" s="62" t="s">
        <v>140</v>
      </c>
      <c r="D109" s="54" t="s">
        <v>42</v>
      </c>
      <c r="F109" s="218"/>
      <c r="G109" s="216" t="s">
        <v>14</v>
      </c>
      <c r="H109" s="213"/>
      <c r="J109" s="210">
        <f>H109*F109</f>
        <v>0</v>
      </c>
    </row>
    <row r="110" spans="1:4" ht="6.75" customHeight="1" thickBot="1">
      <c r="A110" s="15"/>
      <c r="B110" s="24"/>
      <c r="D110" s="1"/>
    </row>
    <row r="111" spans="1:10" ht="18" customHeight="1" thickBot="1">
      <c r="A111" s="15"/>
      <c r="B111" s="24"/>
      <c r="D111" s="1"/>
      <c r="F111" s="219" t="s">
        <v>5</v>
      </c>
      <c r="G111" s="220"/>
      <c r="H111" s="221"/>
      <c r="J111" s="48">
        <f>J108</f>
        <v>0</v>
      </c>
    </row>
    <row r="112" spans="1:4" ht="6.75" customHeight="1" thickBot="1">
      <c r="A112" s="15"/>
      <c r="B112" s="19"/>
      <c r="D112" s="1"/>
    </row>
    <row r="113" spans="1:10" ht="18" customHeight="1" thickBot="1">
      <c r="A113" s="12">
        <v>6</v>
      </c>
      <c r="B113" s="263" t="s">
        <v>68</v>
      </c>
      <c r="C113" s="263"/>
      <c r="D113" s="263"/>
      <c r="E113" s="263"/>
      <c r="F113" s="263"/>
      <c r="G113" s="263"/>
      <c r="H113" s="263"/>
      <c r="I113" s="263"/>
      <c r="J113" s="264"/>
    </row>
    <row r="114" spans="1:4" ht="9.75" customHeight="1">
      <c r="A114" s="11"/>
      <c r="B114" s="19"/>
      <c r="D114" s="1"/>
    </row>
    <row r="115" spans="1:4" ht="18" customHeight="1">
      <c r="A115" s="11" t="s">
        <v>15</v>
      </c>
      <c r="B115" s="19"/>
      <c r="D115" s="1"/>
    </row>
    <row r="116" spans="1:6" ht="24" customHeight="1">
      <c r="A116" s="11" t="s">
        <v>32</v>
      </c>
      <c r="B116" s="19"/>
      <c r="D116" s="1"/>
      <c r="F116" s="94"/>
    </row>
    <row r="117" spans="1:4" ht="9.75" customHeight="1" thickBot="1">
      <c r="A117" s="11"/>
      <c r="B117" s="19"/>
      <c r="D117" s="1"/>
    </row>
    <row r="118" spans="1:10" ht="24" customHeight="1">
      <c r="A118" s="207">
        <v>6.1</v>
      </c>
      <c r="B118" s="35" t="s">
        <v>142</v>
      </c>
      <c r="D118" s="53" t="s">
        <v>43</v>
      </c>
      <c r="F118" s="217">
        <v>12</v>
      </c>
      <c r="G118" s="216" t="s">
        <v>14</v>
      </c>
      <c r="H118" s="212"/>
      <c r="J118" s="209">
        <f>H118*F118</f>
        <v>0</v>
      </c>
    </row>
    <row r="119" spans="1:10" ht="39" customHeight="1" thickBot="1">
      <c r="A119" s="208">
        <v>5.1</v>
      </c>
      <c r="B119" s="62" t="s">
        <v>100</v>
      </c>
      <c r="D119" s="54" t="s">
        <v>98</v>
      </c>
      <c r="F119" s="218"/>
      <c r="G119" s="216" t="s">
        <v>14</v>
      </c>
      <c r="H119" s="213"/>
      <c r="J119" s="210">
        <f>H119*F119</f>
        <v>0</v>
      </c>
    </row>
    <row r="120" spans="1:10" ht="10.5" customHeight="1" thickBot="1">
      <c r="A120" s="15"/>
      <c r="B120" s="73"/>
      <c r="D120" s="74"/>
      <c r="F120" s="1"/>
      <c r="G120" s="1"/>
      <c r="H120" s="75"/>
      <c r="J120" s="76"/>
    </row>
    <row r="121" spans="1:10" s="100" customFormat="1" ht="18.75" customHeight="1">
      <c r="A121" s="277">
        <v>6.2</v>
      </c>
      <c r="B121" s="97" t="s">
        <v>180</v>
      </c>
      <c r="C121" s="98"/>
      <c r="D121" s="99" t="s">
        <v>43</v>
      </c>
      <c r="E121" s="98"/>
      <c r="F121" s="279">
        <v>1.8</v>
      </c>
      <c r="G121" s="281" t="s">
        <v>14</v>
      </c>
      <c r="H121" s="282"/>
      <c r="I121" s="98"/>
      <c r="J121" s="275">
        <f>H121*F121</f>
        <v>0</v>
      </c>
    </row>
    <row r="122" spans="1:10" s="100" customFormat="1" ht="18.75" customHeight="1" thickBot="1">
      <c r="A122" s="278">
        <v>5.2</v>
      </c>
      <c r="B122" s="101" t="s">
        <v>181</v>
      </c>
      <c r="C122" s="98"/>
      <c r="D122" s="102" t="s">
        <v>98</v>
      </c>
      <c r="E122" s="98"/>
      <c r="F122" s="280"/>
      <c r="G122" s="281" t="s">
        <v>14</v>
      </c>
      <c r="H122" s="283"/>
      <c r="I122" s="98"/>
      <c r="J122" s="276">
        <f>H122*F122</f>
        <v>0</v>
      </c>
    </row>
    <row r="123" spans="1:4" ht="6.75" customHeight="1" thickBot="1">
      <c r="A123" s="11"/>
      <c r="B123" s="33"/>
      <c r="D123" s="1"/>
    </row>
    <row r="124" spans="1:10" ht="16.5" customHeight="1">
      <c r="A124" s="207">
        <v>6.3</v>
      </c>
      <c r="B124" s="97" t="s">
        <v>170</v>
      </c>
      <c r="D124" s="53" t="s">
        <v>67</v>
      </c>
      <c r="F124" s="217">
        <v>300</v>
      </c>
      <c r="G124" s="216" t="s">
        <v>14</v>
      </c>
      <c r="H124" s="212"/>
      <c r="J124" s="209">
        <f>H124*F124</f>
        <v>0</v>
      </c>
    </row>
    <row r="125" spans="1:10" ht="23.25" customHeight="1" thickBot="1">
      <c r="A125" s="208">
        <v>5.3</v>
      </c>
      <c r="B125" s="62" t="s">
        <v>171</v>
      </c>
      <c r="D125" s="54" t="s">
        <v>96</v>
      </c>
      <c r="F125" s="218"/>
      <c r="G125" s="216" t="s">
        <v>14</v>
      </c>
      <c r="H125" s="213"/>
      <c r="J125" s="210">
        <f>H125*F125</f>
        <v>0</v>
      </c>
    </row>
    <row r="126" spans="1:4" ht="6.75" customHeight="1" thickBot="1">
      <c r="A126" s="11"/>
      <c r="B126" s="21"/>
      <c r="D126" s="1"/>
    </row>
    <row r="127" spans="1:10" ht="23.25" customHeight="1">
      <c r="A127" s="207">
        <v>6.4</v>
      </c>
      <c r="B127" s="35" t="s">
        <v>375</v>
      </c>
      <c r="D127" s="53" t="s">
        <v>13</v>
      </c>
      <c r="F127" s="217">
        <v>21</v>
      </c>
      <c r="G127" s="216" t="s">
        <v>14</v>
      </c>
      <c r="H127" s="212"/>
      <c r="J127" s="209">
        <f>H127*F127</f>
        <v>0</v>
      </c>
    </row>
    <row r="128" spans="1:10" ht="17.25" thickBot="1">
      <c r="A128" s="208">
        <v>10.1</v>
      </c>
      <c r="B128" s="62" t="s">
        <v>172</v>
      </c>
      <c r="D128" s="71" t="s">
        <v>71</v>
      </c>
      <c r="F128" s="218"/>
      <c r="G128" s="216" t="s">
        <v>14</v>
      </c>
      <c r="H128" s="213"/>
      <c r="J128" s="210">
        <f>H128*F128</f>
        <v>0</v>
      </c>
    </row>
    <row r="129" spans="1:4" ht="6.75" customHeight="1" thickBot="1">
      <c r="A129" s="11"/>
      <c r="B129" s="21"/>
      <c r="D129" s="1"/>
    </row>
    <row r="130" spans="1:10" ht="16.5">
      <c r="A130" s="207">
        <v>6.5</v>
      </c>
      <c r="B130" s="35" t="s">
        <v>173</v>
      </c>
      <c r="D130" s="53" t="s">
        <v>13</v>
      </c>
      <c r="F130" s="217">
        <v>14</v>
      </c>
      <c r="G130" s="216" t="s">
        <v>14</v>
      </c>
      <c r="H130" s="212"/>
      <c r="J130" s="209">
        <f>H130*F130</f>
        <v>0</v>
      </c>
    </row>
    <row r="131" spans="1:10" ht="17.25" thickBot="1">
      <c r="A131" s="208">
        <v>10.1</v>
      </c>
      <c r="B131" s="62" t="s">
        <v>174</v>
      </c>
      <c r="D131" s="71" t="s">
        <v>71</v>
      </c>
      <c r="F131" s="218"/>
      <c r="G131" s="216" t="s">
        <v>14</v>
      </c>
      <c r="H131" s="213"/>
      <c r="J131" s="210">
        <f>H131*F131</f>
        <v>0</v>
      </c>
    </row>
    <row r="132" spans="1:4" ht="6.75" customHeight="1" thickBot="1">
      <c r="A132" s="11"/>
      <c r="B132" s="21"/>
      <c r="D132" s="1"/>
    </row>
    <row r="133" spans="1:10" ht="16.5">
      <c r="A133" s="207">
        <v>6.6</v>
      </c>
      <c r="B133" s="35" t="s">
        <v>178</v>
      </c>
      <c r="D133" s="53" t="s">
        <v>45</v>
      </c>
      <c r="F133" s="217">
        <v>6</v>
      </c>
      <c r="G133" s="216" t="s">
        <v>14</v>
      </c>
      <c r="H133" s="212"/>
      <c r="J133" s="209">
        <f>H133*F133</f>
        <v>0</v>
      </c>
    </row>
    <row r="134" spans="1:10" ht="33.75" thickBot="1">
      <c r="A134" s="208">
        <v>10.2</v>
      </c>
      <c r="B134" s="62" t="s">
        <v>175</v>
      </c>
      <c r="D134" s="71" t="s">
        <v>70</v>
      </c>
      <c r="F134" s="218"/>
      <c r="G134" s="216" t="s">
        <v>14</v>
      </c>
      <c r="H134" s="213"/>
      <c r="J134" s="210">
        <f>H134*F134</f>
        <v>0</v>
      </c>
    </row>
    <row r="135" spans="1:4" ht="6.75" customHeight="1" thickBot="1">
      <c r="A135" s="11"/>
      <c r="B135" s="21"/>
      <c r="D135" s="1"/>
    </row>
    <row r="136" spans="1:10" ht="16.5">
      <c r="A136" s="207">
        <v>6.7</v>
      </c>
      <c r="B136" s="35" t="s">
        <v>376</v>
      </c>
      <c r="D136" s="53" t="s">
        <v>13</v>
      </c>
      <c r="F136" s="217">
        <v>34</v>
      </c>
      <c r="G136" s="216" t="s">
        <v>14</v>
      </c>
      <c r="H136" s="212"/>
      <c r="J136" s="209">
        <f>H136*F136</f>
        <v>0</v>
      </c>
    </row>
    <row r="137" spans="1:10" ht="33.75" thickBot="1">
      <c r="A137" s="208">
        <v>10.2</v>
      </c>
      <c r="B137" s="62" t="s">
        <v>176</v>
      </c>
      <c r="D137" s="71" t="s">
        <v>71</v>
      </c>
      <c r="F137" s="218"/>
      <c r="G137" s="216" t="s">
        <v>14</v>
      </c>
      <c r="H137" s="213"/>
      <c r="J137" s="210">
        <f>H137*F137</f>
        <v>0</v>
      </c>
    </row>
    <row r="138" spans="1:4" ht="6.75" customHeight="1" thickBot="1">
      <c r="A138" s="11"/>
      <c r="B138" s="21"/>
      <c r="D138" s="1"/>
    </row>
    <row r="139" spans="1:10" ht="16.5">
      <c r="A139" s="207">
        <v>6.8</v>
      </c>
      <c r="B139" s="35" t="s">
        <v>179</v>
      </c>
      <c r="D139" s="53" t="s">
        <v>13</v>
      </c>
      <c r="F139" s="217">
        <v>25</v>
      </c>
      <c r="G139" s="216" t="s">
        <v>14</v>
      </c>
      <c r="H139" s="212"/>
      <c r="J139" s="209">
        <f>H139*F139</f>
        <v>0</v>
      </c>
    </row>
    <row r="140" spans="1:10" ht="33.75" thickBot="1">
      <c r="A140" s="208">
        <v>10.2</v>
      </c>
      <c r="B140" s="62" t="s">
        <v>177</v>
      </c>
      <c r="D140" s="71" t="s">
        <v>71</v>
      </c>
      <c r="F140" s="218"/>
      <c r="G140" s="216" t="s">
        <v>14</v>
      </c>
      <c r="H140" s="213"/>
      <c r="J140" s="210">
        <f>H140*F140</f>
        <v>0</v>
      </c>
    </row>
    <row r="141" spans="1:4" ht="6.75" customHeight="1" thickBot="1">
      <c r="A141" s="11"/>
      <c r="B141" s="21"/>
      <c r="D141" s="1"/>
    </row>
    <row r="142" spans="1:10" ht="15.75" customHeight="1">
      <c r="A142" s="273">
        <v>6.9</v>
      </c>
      <c r="B142" s="35" t="s">
        <v>143</v>
      </c>
      <c r="D142" s="53" t="s">
        <v>13</v>
      </c>
      <c r="F142" s="217">
        <v>25</v>
      </c>
      <c r="G142" s="216" t="s">
        <v>14</v>
      </c>
      <c r="H142" s="212"/>
      <c r="J142" s="209">
        <f>H142*F142</f>
        <v>0</v>
      </c>
    </row>
    <row r="143" spans="1:10" ht="33.75" thickBot="1">
      <c r="A143" s="274">
        <v>10.2</v>
      </c>
      <c r="B143" s="62" t="s">
        <v>101</v>
      </c>
      <c r="D143" s="71" t="s">
        <v>71</v>
      </c>
      <c r="F143" s="218"/>
      <c r="G143" s="216" t="s">
        <v>14</v>
      </c>
      <c r="H143" s="213"/>
      <c r="J143" s="210">
        <f>H143*F143</f>
        <v>0</v>
      </c>
    </row>
    <row r="144" spans="1:4" ht="6.75" customHeight="1" thickBot="1">
      <c r="A144" s="65"/>
      <c r="B144" s="66"/>
      <c r="D144" s="1"/>
    </row>
    <row r="145" spans="1:10" ht="18" customHeight="1" thickBot="1">
      <c r="A145" s="11"/>
      <c r="B145" s="19"/>
      <c r="D145" s="1"/>
      <c r="F145" s="219" t="s">
        <v>4</v>
      </c>
      <c r="G145" s="220"/>
      <c r="H145" s="221"/>
      <c r="J145" s="48">
        <f>SUM(J118:J143)</f>
        <v>0</v>
      </c>
    </row>
    <row r="146" spans="1:10" ht="4.5" customHeight="1" thickBot="1">
      <c r="A146" s="11"/>
      <c r="B146" s="19"/>
      <c r="D146" s="1"/>
      <c r="F146" s="49"/>
      <c r="G146" s="49"/>
      <c r="H146" s="49"/>
      <c r="J146" s="50"/>
    </row>
    <row r="147" spans="1:10" ht="18" customHeight="1" thickBot="1">
      <c r="A147" s="12">
        <v>7</v>
      </c>
      <c r="B147" s="272" t="s">
        <v>102</v>
      </c>
      <c r="C147" s="225"/>
      <c r="D147" s="225"/>
      <c r="E147" s="225"/>
      <c r="F147" s="225"/>
      <c r="G147" s="225"/>
      <c r="H147" s="225"/>
      <c r="I147" s="225"/>
      <c r="J147" s="226"/>
    </row>
    <row r="148" spans="1:4" ht="9.75" customHeight="1" thickBot="1">
      <c r="A148" s="11"/>
      <c r="B148" s="19"/>
      <c r="D148" s="1"/>
    </row>
    <row r="149" spans="1:10" ht="18.75" customHeight="1">
      <c r="A149" s="207">
        <v>7.1</v>
      </c>
      <c r="B149" s="35" t="s">
        <v>103</v>
      </c>
      <c r="D149" s="53" t="s">
        <v>67</v>
      </c>
      <c r="F149" s="217">
        <v>540</v>
      </c>
      <c r="G149" s="216" t="s">
        <v>14</v>
      </c>
      <c r="H149" s="212"/>
      <c r="J149" s="209">
        <f>H149*F149</f>
        <v>0</v>
      </c>
    </row>
    <row r="150" spans="1:10" ht="18.75" customHeight="1" thickBot="1">
      <c r="A150" s="208">
        <v>6.1</v>
      </c>
      <c r="B150" s="62" t="s">
        <v>104</v>
      </c>
      <c r="D150" s="54" t="s">
        <v>47</v>
      </c>
      <c r="F150" s="218"/>
      <c r="G150" s="216" t="s">
        <v>14</v>
      </c>
      <c r="H150" s="213"/>
      <c r="J150" s="210">
        <f>H150*F150</f>
        <v>0</v>
      </c>
    </row>
    <row r="151" spans="1:8" ht="6.75" customHeight="1" thickBot="1">
      <c r="A151" s="25"/>
      <c r="B151" s="24"/>
      <c r="D151" s="1"/>
      <c r="F151" s="2"/>
      <c r="G151" s="1"/>
      <c r="H151" s="1"/>
    </row>
    <row r="152" spans="1:10" ht="18.75" customHeight="1">
      <c r="A152" s="207">
        <v>7.2</v>
      </c>
      <c r="B152" s="35" t="s">
        <v>106</v>
      </c>
      <c r="D152" s="53" t="s">
        <v>13</v>
      </c>
      <c r="F152" s="217">
        <f>(0.9+4.2+1+4.2+12*5.2+4*5+7*5+4.2+2*4.5+1.8+2*4.56*2)*0.2</f>
        <v>32.18800000000001</v>
      </c>
      <c r="G152" s="216" t="s">
        <v>14</v>
      </c>
      <c r="H152" s="212"/>
      <c r="J152" s="209">
        <f>H152*F152</f>
        <v>0</v>
      </c>
    </row>
    <row r="153" spans="1:10" ht="18.75" customHeight="1" thickBot="1">
      <c r="A153" s="208">
        <v>6.1</v>
      </c>
      <c r="B153" s="62" t="s">
        <v>105</v>
      </c>
      <c r="D153" s="71" t="s">
        <v>71</v>
      </c>
      <c r="F153" s="218"/>
      <c r="G153" s="216" t="s">
        <v>14</v>
      </c>
      <c r="H153" s="213"/>
      <c r="J153" s="210">
        <f>H153*F153</f>
        <v>0</v>
      </c>
    </row>
    <row r="154" spans="1:8" ht="6.75" customHeight="1" thickBot="1">
      <c r="A154" s="25"/>
      <c r="B154" s="24"/>
      <c r="D154" s="1"/>
      <c r="F154" s="2"/>
      <c r="G154" s="1"/>
      <c r="H154" s="1"/>
    </row>
    <row r="155" spans="1:10" ht="18.75" customHeight="1">
      <c r="A155" s="207">
        <v>7.4</v>
      </c>
      <c r="B155" s="35" t="s">
        <v>377</v>
      </c>
      <c r="D155" s="53" t="s">
        <v>67</v>
      </c>
      <c r="F155" s="217">
        <v>252</v>
      </c>
      <c r="G155" s="216" t="s">
        <v>14</v>
      </c>
      <c r="H155" s="212"/>
      <c r="J155" s="209">
        <f>H155*F155</f>
        <v>0</v>
      </c>
    </row>
    <row r="156" spans="1:10" ht="18.75" customHeight="1" thickBot="1">
      <c r="A156" s="208">
        <v>6.3</v>
      </c>
      <c r="B156" s="62" t="s">
        <v>222</v>
      </c>
      <c r="D156" s="54" t="s">
        <v>47</v>
      </c>
      <c r="F156" s="218"/>
      <c r="G156" s="216" t="s">
        <v>14</v>
      </c>
      <c r="H156" s="213"/>
      <c r="J156" s="210">
        <f>H156*F156</f>
        <v>0</v>
      </c>
    </row>
    <row r="157" spans="1:10" ht="6.75" customHeight="1" thickBot="1">
      <c r="A157" s="15"/>
      <c r="B157" s="73"/>
      <c r="D157" s="74"/>
      <c r="F157" s="1"/>
      <c r="G157" s="1"/>
      <c r="H157" s="75"/>
      <c r="J157" s="76"/>
    </row>
    <row r="158" spans="1:10" ht="18" customHeight="1" thickBot="1">
      <c r="A158" s="15"/>
      <c r="B158" s="24"/>
      <c r="D158" s="1"/>
      <c r="F158" s="219" t="s">
        <v>3</v>
      </c>
      <c r="G158" s="220"/>
      <c r="H158" s="221"/>
      <c r="J158" s="48">
        <f>SUM(J149:J156)</f>
        <v>0</v>
      </c>
    </row>
    <row r="159" spans="1:8" ht="6.75" customHeight="1">
      <c r="A159" s="11"/>
      <c r="B159" s="19"/>
      <c r="D159" s="1"/>
      <c r="F159" s="2"/>
      <c r="G159" s="1"/>
      <c r="H159" s="1"/>
    </row>
    <row r="160" spans="1:4" ht="6.75" customHeight="1" thickBot="1">
      <c r="A160" s="11"/>
      <c r="B160" s="19"/>
      <c r="D160" s="1"/>
    </row>
    <row r="161" spans="1:10" ht="18" customHeight="1" thickBot="1">
      <c r="A161" s="17">
        <v>8</v>
      </c>
      <c r="B161" s="38" t="s">
        <v>33</v>
      </c>
      <c r="C161" s="37"/>
      <c r="D161" s="39"/>
      <c r="E161" s="37"/>
      <c r="F161" s="37"/>
      <c r="G161" s="37"/>
      <c r="H161" s="37"/>
      <c r="I161" s="37"/>
      <c r="J161" s="40"/>
    </row>
    <row r="162" spans="1:4" ht="9.75" customHeight="1">
      <c r="A162" s="11"/>
      <c r="B162" s="19"/>
      <c r="D162" s="1"/>
    </row>
    <row r="163" spans="1:4" ht="17.25" thickBot="1">
      <c r="A163" s="11"/>
      <c r="B163" s="24"/>
      <c r="D163" s="1"/>
    </row>
    <row r="164" spans="1:10" ht="20.25" customHeight="1">
      <c r="A164" s="207">
        <v>8.1</v>
      </c>
      <c r="B164" s="35" t="s">
        <v>381</v>
      </c>
      <c r="D164" s="53" t="s">
        <v>46</v>
      </c>
      <c r="F164" s="217">
        <v>220</v>
      </c>
      <c r="G164" s="216" t="s">
        <v>14</v>
      </c>
      <c r="H164" s="265"/>
      <c r="J164" s="209">
        <f>H164*F164</f>
        <v>0</v>
      </c>
    </row>
    <row r="165" spans="1:10" ht="17.25" thickBot="1">
      <c r="A165" s="208">
        <v>7.3</v>
      </c>
      <c r="B165" s="62" t="s">
        <v>119</v>
      </c>
      <c r="D165" s="54" t="s">
        <v>47</v>
      </c>
      <c r="F165" s="218"/>
      <c r="G165" s="216" t="s">
        <v>14</v>
      </c>
      <c r="H165" s="266"/>
      <c r="J165" s="210">
        <f>H165*F165</f>
        <v>0</v>
      </c>
    </row>
    <row r="166" spans="1:4" ht="6.75" customHeight="1" thickBot="1">
      <c r="A166" s="11"/>
      <c r="B166" s="33"/>
      <c r="D166" s="1"/>
    </row>
    <row r="167" spans="1:10" ht="18.75" customHeight="1">
      <c r="A167" s="207">
        <v>8.2</v>
      </c>
      <c r="B167" s="35" t="s">
        <v>380</v>
      </c>
      <c r="D167" s="53" t="s">
        <v>67</v>
      </c>
      <c r="F167" s="217">
        <v>40</v>
      </c>
      <c r="G167" s="216" t="s">
        <v>14</v>
      </c>
      <c r="H167" s="265"/>
      <c r="J167" s="209">
        <f>H167*F167</f>
        <v>0</v>
      </c>
    </row>
    <row r="168" spans="1:10" ht="17.25" thickBot="1">
      <c r="A168" s="208">
        <v>7.3</v>
      </c>
      <c r="B168" s="62" t="s">
        <v>107</v>
      </c>
      <c r="D168" s="54" t="s">
        <v>47</v>
      </c>
      <c r="F168" s="218"/>
      <c r="G168" s="216" t="s">
        <v>14</v>
      </c>
      <c r="H168" s="266"/>
      <c r="J168" s="210">
        <f>H168*F168</f>
        <v>0</v>
      </c>
    </row>
    <row r="169" spans="1:10" ht="6" customHeight="1" thickBot="1">
      <c r="A169" s="103"/>
      <c r="B169" s="108"/>
      <c r="D169" s="104"/>
      <c r="F169" s="105"/>
      <c r="G169" s="105"/>
      <c r="H169" s="117"/>
      <c r="J169" s="107"/>
    </row>
    <row r="170" spans="1:10" ht="16.5">
      <c r="A170" s="253">
        <v>8.3</v>
      </c>
      <c r="B170" s="97" t="s">
        <v>184</v>
      </c>
      <c r="C170" s="111"/>
      <c r="D170" s="114" t="s">
        <v>185</v>
      </c>
      <c r="F170" s="217">
        <f>(26+36+8+22+29+13+29+5)*0.05</f>
        <v>8.4</v>
      </c>
      <c r="G170" s="216" t="s">
        <v>14</v>
      </c>
      <c r="H170" s="265"/>
      <c r="J170" s="209">
        <f>H170*F170</f>
        <v>0</v>
      </c>
    </row>
    <row r="171" spans="1:10" ht="18.75" thickBot="1">
      <c r="A171" s="254">
        <v>7.2</v>
      </c>
      <c r="B171" s="115" t="s">
        <v>186</v>
      </c>
      <c r="C171" s="111"/>
      <c r="D171" s="118" t="s">
        <v>187</v>
      </c>
      <c r="F171" s="218"/>
      <c r="G171" s="216" t="s">
        <v>14</v>
      </c>
      <c r="H171" s="266"/>
      <c r="J171" s="210">
        <f>H171*F171</f>
        <v>0</v>
      </c>
    </row>
    <row r="172" spans="1:10" ht="6" customHeight="1" thickBot="1">
      <c r="A172" s="103"/>
      <c r="B172" s="108"/>
      <c r="D172" s="104"/>
      <c r="F172" s="105"/>
      <c r="G172" s="105"/>
      <c r="H172" s="117"/>
      <c r="J172" s="107"/>
    </row>
    <row r="173" spans="1:10" ht="33">
      <c r="A173" s="207">
        <v>8.4</v>
      </c>
      <c r="B173" s="97" t="s">
        <v>378</v>
      </c>
      <c r="D173" s="53" t="s">
        <v>67</v>
      </c>
      <c r="F173" s="217">
        <f>(5.2*4+3+15.2)*2*1</f>
        <v>78</v>
      </c>
      <c r="G173" s="216" t="s">
        <v>14</v>
      </c>
      <c r="H173" s="265"/>
      <c r="J173" s="209">
        <f>H173*F173</f>
        <v>0</v>
      </c>
    </row>
    <row r="174" spans="1:10" ht="21.75" customHeight="1" thickBot="1">
      <c r="A174" s="208">
        <v>7.3</v>
      </c>
      <c r="B174" s="101" t="s">
        <v>183</v>
      </c>
      <c r="D174" s="54" t="s">
        <v>47</v>
      </c>
      <c r="F174" s="218"/>
      <c r="G174" s="216" t="s">
        <v>14</v>
      </c>
      <c r="H174" s="266"/>
      <c r="J174" s="210">
        <f>H174*F174</f>
        <v>0</v>
      </c>
    </row>
    <row r="175" spans="1:4" ht="6.75" customHeight="1" thickBot="1">
      <c r="A175" s="11"/>
      <c r="B175" s="24"/>
      <c r="D175" s="1"/>
    </row>
    <row r="176" spans="1:10" ht="31.5" customHeight="1">
      <c r="A176" s="207">
        <v>8.5</v>
      </c>
      <c r="B176" s="35" t="s">
        <v>379</v>
      </c>
      <c r="D176" s="53" t="s">
        <v>67</v>
      </c>
      <c r="F176" s="217">
        <v>440</v>
      </c>
      <c r="G176" s="216" t="s">
        <v>14</v>
      </c>
      <c r="H176" s="212"/>
      <c r="J176" s="209">
        <f>H176*F176</f>
        <v>0</v>
      </c>
    </row>
    <row r="177" spans="1:10" ht="22.5" customHeight="1" thickBot="1">
      <c r="A177" s="208">
        <v>7.3</v>
      </c>
      <c r="B177" s="62" t="s">
        <v>182</v>
      </c>
      <c r="D177" s="54" t="s">
        <v>47</v>
      </c>
      <c r="F177" s="218"/>
      <c r="G177" s="216" t="s">
        <v>14</v>
      </c>
      <c r="H177" s="213"/>
      <c r="J177" s="210">
        <f>H177*F177</f>
        <v>0</v>
      </c>
    </row>
    <row r="178" spans="1:4" ht="6.75" customHeight="1" thickBot="1">
      <c r="A178" s="11"/>
      <c r="B178" s="33"/>
      <c r="D178" s="1"/>
    </row>
    <row r="179" spans="1:10" ht="18" customHeight="1">
      <c r="A179" s="207">
        <v>8.6</v>
      </c>
      <c r="B179" s="35" t="s">
        <v>144</v>
      </c>
      <c r="D179" s="53" t="s">
        <v>97</v>
      </c>
      <c r="F179" s="217">
        <v>12</v>
      </c>
      <c r="G179" s="216" t="s">
        <v>14</v>
      </c>
      <c r="H179" s="265"/>
      <c r="J179" s="209">
        <f>H179*F179</f>
        <v>0</v>
      </c>
    </row>
    <row r="180" spans="1:10" ht="22.5" customHeight="1" thickBot="1">
      <c r="A180" s="208">
        <v>7.3</v>
      </c>
      <c r="B180" s="62" t="s">
        <v>108</v>
      </c>
      <c r="D180" s="71" t="s">
        <v>109</v>
      </c>
      <c r="F180" s="218"/>
      <c r="G180" s="216" t="s">
        <v>14</v>
      </c>
      <c r="H180" s="266"/>
      <c r="J180" s="210">
        <f>H180*F180</f>
        <v>0</v>
      </c>
    </row>
    <row r="181" spans="1:4" ht="10.5" customHeight="1" thickBot="1">
      <c r="A181" s="65"/>
      <c r="B181" s="66"/>
      <c r="D181" s="1"/>
    </row>
    <row r="182" spans="1:10" ht="18" customHeight="1" thickBot="1">
      <c r="A182" s="11"/>
      <c r="B182" s="19"/>
      <c r="D182" s="1"/>
      <c r="F182" s="219" t="s">
        <v>2</v>
      </c>
      <c r="G182" s="220"/>
      <c r="H182" s="221"/>
      <c r="J182" s="48">
        <f>SUM(J164:J180)</f>
        <v>0</v>
      </c>
    </row>
    <row r="183" spans="1:8" ht="19.5" customHeight="1">
      <c r="A183" s="11"/>
      <c r="B183" s="19"/>
      <c r="D183" s="1"/>
      <c r="F183" s="2"/>
      <c r="G183" s="1"/>
      <c r="H183" s="1"/>
    </row>
    <row r="184" spans="1:8" ht="6.75" customHeight="1" thickBot="1">
      <c r="A184" s="11"/>
      <c r="B184" s="19"/>
      <c r="D184" s="1"/>
      <c r="F184" s="2"/>
      <c r="G184" s="1"/>
      <c r="H184" s="1"/>
    </row>
    <row r="185" spans="1:10" ht="18" customHeight="1" thickBot="1">
      <c r="A185" s="17">
        <v>9</v>
      </c>
      <c r="B185" s="263" t="s">
        <v>86</v>
      </c>
      <c r="C185" s="263"/>
      <c r="D185" s="263"/>
      <c r="E185" s="263"/>
      <c r="F185" s="263"/>
      <c r="G185" s="263"/>
      <c r="H185" s="263"/>
      <c r="I185" s="263"/>
      <c r="J185" s="264"/>
    </row>
    <row r="186" spans="1:4" ht="9.75" customHeight="1" thickBot="1">
      <c r="A186" s="11"/>
      <c r="B186" s="19"/>
      <c r="D186" s="1"/>
    </row>
    <row r="187" spans="1:10" ht="18.75" customHeight="1">
      <c r="A187" s="253">
        <v>9.1</v>
      </c>
      <c r="B187" s="97" t="s">
        <v>188</v>
      </c>
      <c r="C187" s="111"/>
      <c r="D187" s="114" t="s">
        <v>189</v>
      </c>
      <c r="E187" s="111"/>
      <c r="F187" s="217">
        <f>332-85</f>
        <v>247</v>
      </c>
      <c r="G187" s="211" t="s">
        <v>14</v>
      </c>
      <c r="H187" s="212"/>
      <c r="I187" s="111"/>
      <c r="J187" s="209">
        <f>H187*F187</f>
        <v>0</v>
      </c>
    </row>
    <row r="188" spans="1:10" ht="18.75" customHeight="1" thickBot="1">
      <c r="A188" s="254">
        <v>8.1</v>
      </c>
      <c r="B188" s="62" t="s">
        <v>190</v>
      </c>
      <c r="C188" s="111"/>
      <c r="D188" s="116" t="s">
        <v>191</v>
      </c>
      <c r="E188" s="111"/>
      <c r="F188" s="218"/>
      <c r="G188" s="211" t="s">
        <v>14</v>
      </c>
      <c r="H188" s="213"/>
      <c r="I188" s="111"/>
      <c r="J188" s="210">
        <f>H188*F188</f>
        <v>0</v>
      </c>
    </row>
    <row r="189" spans="1:10" ht="5.25" customHeight="1" thickBot="1">
      <c r="A189" s="119"/>
      <c r="B189" s="120"/>
      <c r="C189" s="111"/>
      <c r="D189" s="121"/>
      <c r="E189" s="111"/>
      <c r="F189" s="105"/>
      <c r="G189" s="122"/>
      <c r="H189" s="106"/>
      <c r="I189" s="111"/>
      <c r="J189" s="107"/>
    </row>
    <row r="190" spans="1:10" ht="39.75" customHeight="1">
      <c r="A190" s="253">
        <v>9.2</v>
      </c>
      <c r="B190" s="97" t="s">
        <v>362</v>
      </c>
      <c r="C190" s="111"/>
      <c r="D190" s="114" t="s">
        <v>189</v>
      </c>
      <c r="E190" s="111"/>
      <c r="F190" s="217">
        <f>12.2*0.6+5.4+11.7</f>
        <v>24.419999999999998</v>
      </c>
      <c r="G190" s="211" t="s">
        <v>14</v>
      </c>
      <c r="H190" s="212"/>
      <c r="I190" s="111"/>
      <c r="J190" s="209">
        <f>H190*F190</f>
        <v>0</v>
      </c>
    </row>
    <row r="191" spans="1:10" ht="39.75" customHeight="1" thickBot="1">
      <c r="A191" s="254">
        <v>8.1</v>
      </c>
      <c r="B191" s="62" t="s">
        <v>200</v>
      </c>
      <c r="C191" s="111"/>
      <c r="D191" s="116" t="s">
        <v>191</v>
      </c>
      <c r="E191" s="111"/>
      <c r="F191" s="218"/>
      <c r="G191" s="211" t="s">
        <v>14</v>
      </c>
      <c r="H191" s="213"/>
      <c r="I191" s="111"/>
      <c r="J191" s="210">
        <f>H191*F191</f>
        <v>0</v>
      </c>
    </row>
    <row r="192" spans="1:10" ht="5.25" customHeight="1" thickBot="1">
      <c r="A192" s="119"/>
      <c r="B192" s="120"/>
      <c r="C192" s="111"/>
      <c r="D192" s="121"/>
      <c r="E192" s="111"/>
      <c r="F192" s="122"/>
      <c r="G192" s="122"/>
      <c r="H192" s="123"/>
      <c r="I192" s="111"/>
      <c r="J192" s="124"/>
    </row>
    <row r="193" spans="1:10" ht="18.75" customHeight="1">
      <c r="A193" s="253">
        <v>9.3</v>
      </c>
      <c r="B193" s="97" t="s">
        <v>192</v>
      </c>
      <c r="C193" s="111"/>
      <c r="D193" s="114" t="s">
        <v>189</v>
      </c>
      <c r="E193" s="111"/>
      <c r="F193" s="217">
        <v>85</v>
      </c>
      <c r="G193" s="211" t="s">
        <v>14</v>
      </c>
      <c r="H193" s="212"/>
      <c r="I193" s="111"/>
      <c r="J193" s="209">
        <f>H193*F193</f>
        <v>0</v>
      </c>
    </row>
    <row r="194" spans="1:10" ht="27.75" customHeight="1" thickBot="1">
      <c r="A194" s="254">
        <v>8.1</v>
      </c>
      <c r="B194" s="62" t="s">
        <v>193</v>
      </c>
      <c r="C194" s="111"/>
      <c r="D194" s="116" t="s">
        <v>191</v>
      </c>
      <c r="E194" s="111"/>
      <c r="F194" s="218"/>
      <c r="G194" s="211" t="s">
        <v>14</v>
      </c>
      <c r="H194" s="213"/>
      <c r="I194" s="111"/>
      <c r="J194" s="210">
        <f>H194*F194</f>
        <v>0</v>
      </c>
    </row>
    <row r="195" spans="1:4" ht="6.75" customHeight="1" thickBot="1">
      <c r="A195" s="11"/>
      <c r="B195" s="33"/>
      <c r="D195" s="1"/>
    </row>
    <row r="196" spans="1:10" ht="35.25" customHeight="1">
      <c r="A196" s="207">
        <v>9.4</v>
      </c>
      <c r="B196" s="97" t="s">
        <v>195</v>
      </c>
      <c r="C196" s="111"/>
      <c r="D196" s="114" t="s">
        <v>189</v>
      </c>
      <c r="E196" s="111"/>
      <c r="F196" s="217">
        <f>4.5+6+6+15.5+30+4+4</f>
        <v>70</v>
      </c>
      <c r="G196" s="211" t="s">
        <v>14</v>
      </c>
      <c r="H196" s="212"/>
      <c r="I196" s="111"/>
      <c r="J196" s="209">
        <f>H196*F196</f>
        <v>0</v>
      </c>
    </row>
    <row r="197" spans="1:10" ht="33.75" thickBot="1">
      <c r="A197" s="208">
        <v>8.1</v>
      </c>
      <c r="B197" s="62" t="s">
        <v>194</v>
      </c>
      <c r="C197" s="111"/>
      <c r="D197" s="116" t="s">
        <v>191</v>
      </c>
      <c r="E197" s="111"/>
      <c r="F197" s="218"/>
      <c r="G197" s="211" t="s">
        <v>14</v>
      </c>
      <c r="H197" s="213"/>
      <c r="I197" s="111"/>
      <c r="J197" s="210">
        <f>H197*F197</f>
        <v>0</v>
      </c>
    </row>
    <row r="198" spans="1:10" ht="4.5" customHeight="1" thickBot="1">
      <c r="A198" s="103"/>
      <c r="B198" s="120"/>
      <c r="C198" s="111"/>
      <c r="D198" s="121"/>
      <c r="E198" s="111"/>
      <c r="F198" s="105"/>
      <c r="G198" s="122"/>
      <c r="H198" s="106"/>
      <c r="I198" s="111"/>
      <c r="J198" s="107"/>
    </row>
    <row r="199" spans="1:10" ht="16.5">
      <c r="A199" s="253">
        <v>9.5</v>
      </c>
      <c r="B199" s="97" t="s">
        <v>197</v>
      </c>
      <c r="C199" s="111"/>
      <c r="D199" s="114" t="s">
        <v>189</v>
      </c>
      <c r="E199" s="111"/>
      <c r="F199" s="267">
        <v>33</v>
      </c>
      <c r="G199" s="211" t="s">
        <v>14</v>
      </c>
      <c r="H199" s="255"/>
      <c r="I199" s="111"/>
      <c r="J199" s="257">
        <f>H199*F199</f>
        <v>0</v>
      </c>
    </row>
    <row r="200" spans="1:10" ht="18.75" thickBot="1">
      <c r="A200" s="254">
        <v>8.1</v>
      </c>
      <c r="B200" s="62" t="s">
        <v>198</v>
      </c>
      <c r="C200" s="111"/>
      <c r="D200" s="116" t="s">
        <v>191</v>
      </c>
      <c r="E200" s="111"/>
      <c r="F200" s="268"/>
      <c r="G200" s="211" t="s">
        <v>14</v>
      </c>
      <c r="H200" s="256"/>
      <c r="I200" s="111"/>
      <c r="J200" s="258">
        <f>H200*F200</f>
        <v>0</v>
      </c>
    </row>
    <row r="201" spans="1:4" ht="6.75" customHeight="1" thickBot="1">
      <c r="A201" s="11"/>
      <c r="B201" s="33"/>
      <c r="D201" s="1"/>
    </row>
    <row r="202" spans="1:10" ht="18.75" customHeight="1">
      <c r="A202" s="207">
        <v>9.6</v>
      </c>
      <c r="B202" s="35" t="s">
        <v>145</v>
      </c>
      <c r="D202" s="53" t="s">
        <v>67</v>
      </c>
      <c r="F202" s="217">
        <v>330</v>
      </c>
      <c r="G202" s="216" t="s">
        <v>14</v>
      </c>
      <c r="H202" s="212"/>
      <c r="J202" s="209">
        <f>H202*F202</f>
        <v>0</v>
      </c>
    </row>
    <row r="203" spans="1:10" ht="33.75" thickBot="1">
      <c r="A203" s="208"/>
      <c r="B203" s="62" t="s">
        <v>196</v>
      </c>
      <c r="D203" s="54" t="s">
        <v>47</v>
      </c>
      <c r="F203" s="218"/>
      <c r="G203" s="216" t="s">
        <v>14</v>
      </c>
      <c r="H203" s="213"/>
      <c r="J203" s="210">
        <f>H203*F203</f>
        <v>0</v>
      </c>
    </row>
    <row r="204" spans="1:4" ht="6.75" customHeight="1" thickBot="1">
      <c r="A204" s="65"/>
      <c r="B204" s="66"/>
      <c r="D204" s="1"/>
    </row>
    <row r="205" spans="1:10" ht="16.5" customHeight="1">
      <c r="A205" s="207">
        <v>9.7</v>
      </c>
      <c r="B205" s="35" t="s">
        <v>64</v>
      </c>
      <c r="D205" s="53" t="s">
        <v>65</v>
      </c>
      <c r="F205" s="217">
        <f>F149+F202</f>
        <v>870</v>
      </c>
      <c r="G205" s="216" t="s">
        <v>14</v>
      </c>
      <c r="H205" s="212"/>
      <c r="J205" s="209">
        <f>H205*F205</f>
        <v>0</v>
      </c>
    </row>
    <row r="206" spans="1:10" ht="17.25" customHeight="1" thickBot="1">
      <c r="A206" s="208">
        <v>8.6</v>
      </c>
      <c r="B206" s="62" t="s">
        <v>87</v>
      </c>
      <c r="D206" s="54" t="s">
        <v>47</v>
      </c>
      <c r="F206" s="218"/>
      <c r="G206" s="216" t="s">
        <v>14</v>
      </c>
      <c r="H206" s="213"/>
      <c r="J206" s="210">
        <f>H206*F206</f>
        <v>0</v>
      </c>
    </row>
    <row r="207" spans="1:10" ht="7.5" customHeight="1" thickBot="1">
      <c r="A207" s="15"/>
      <c r="B207" s="73"/>
      <c r="D207" s="74"/>
      <c r="F207" s="1"/>
      <c r="G207" s="1"/>
      <c r="H207" s="75"/>
      <c r="J207" s="75"/>
    </row>
    <row r="208" spans="1:10" ht="16.5" customHeight="1">
      <c r="A208" s="207">
        <v>9.8</v>
      </c>
      <c r="B208" s="35" t="s">
        <v>146</v>
      </c>
      <c r="D208" s="53" t="s">
        <v>67</v>
      </c>
      <c r="F208" s="217">
        <f>F202</f>
        <v>330</v>
      </c>
      <c r="G208" s="216" t="s">
        <v>14</v>
      </c>
      <c r="H208" s="212"/>
      <c r="J208" s="209">
        <f>H208*F208</f>
        <v>0</v>
      </c>
    </row>
    <row r="209" spans="1:10" ht="17.25" customHeight="1" thickBot="1">
      <c r="A209" s="208">
        <v>8.6</v>
      </c>
      <c r="B209" s="62" t="s">
        <v>51</v>
      </c>
      <c r="D209" s="54" t="s">
        <v>47</v>
      </c>
      <c r="F209" s="218"/>
      <c r="G209" s="216" t="s">
        <v>14</v>
      </c>
      <c r="H209" s="213"/>
      <c r="J209" s="210">
        <f>H209*F209</f>
        <v>0</v>
      </c>
    </row>
    <row r="210" spans="1:4" ht="6.75" customHeight="1" thickBot="1">
      <c r="A210" s="67"/>
      <c r="B210" s="68"/>
      <c r="D210" s="1"/>
    </row>
    <row r="211" spans="1:10" ht="18.75" customHeight="1">
      <c r="A211" s="207">
        <v>9.9</v>
      </c>
      <c r="B211" s="35" t="s">
        <v>147</v>
      </c>
      <c r="D211" s="53" t="s">
        <v>67</v>
      </c>
      <c r="F211" s="217">
        <f>F205-F208</f>
        <v>540</v>
      </c>
      <c r="G211" s="216" t="s">
        <v>14</v>
      </c>
      <c r="H211" s="212"/>
      <c r="J211" s="209">
        <f>H211*F211</f>
        <v>0</v>
      </c>
    </row>
    <row r="212" spans="1:10" ht="18.75" customHeight="1" thickBot="1">
      <c r="A212" s="208">
        <v>8.7</v>
      </c>
      <c r="B212" s="62" t="s">
        <v>52</v>
      </c>
      <c r="D212" s="54" t="s">
        <v>47</v>
      </c>
      <c r="F212" s="218"/>
      <c r="G212" s="216" t="s">
        <v>14</v>
      </c>
      <c r="H212" s="213"/>
      <c r="J212" s="210">
        <f>H212*F212</f>
        <v>0</v>
      </c>
    </row>
    <row r="213" spans="1:10" ht="6" customHeight="1" thickBot="1">
      <c r="A213" s="103"/>
      <c r="B213" s="108"/>
      <c r="D213" s="104"/>
      <c r="F213" s="105"/>
      <c r="G213" s="105"/>
      <c r="H213" s="106"/>
      <c r="J213" s="107"/>
    </row>
    <row r="214" spans="1:10" ht="18.75" customHeight="1">
      <c r="A214" s="311">
        <v>9.1</v>
      </c>
      <c r="B214" s="35" t="s">
        <v>148</v>
      </c>
      <c r="D214" s="53" t="s">
        <v>67</v>
      </c>
      <c r="F214" s="217">
        <f>53*2.5</f>
        <v>132.5</v>
      </c>
      <c r="G214" s="216" t="s">
        <v>14</v>
      </c>
      <c r="H214" s="212"/>
      <c r="J214" s="209">
        <f>H214*F214</f>
        <v>0</v>
      </c>
    </row>
    <row r="215" spans="1:10" ht="17.25" thickBot="1">
      <c r="A215" s="312">
        <v>8.8</v>
      </c>
      <c r="B215" s="62" t="s">
        <v>149</v>
      </c>
      <c r="D215" s="54" t="s">
        <v>47</v>
      </c>
      <c r="F215" s="218"/>
      <c r="G215" s="216" t="s">
        <v>14</v>
      </c>
      <c r="H215" s="213"/>
      <c r="J215" s="210">
        <f>H215*F215</f>
        <v>0</v>
      </c>
    </row>
    <row r="216" spans="1:4" s="111" customFormat="1" ht="3.75" customHeight="1" thickBot="1">
      <c r="A216" s="110"/>
      <c r="B216" s="204"/>
      <c r="D216" s="112"/>
    </row>
    <row r="217" spans="1:10" s="111" customFormat="1" ht="18.75" customHeight="1">
      <c r="A217" s="259">
        <v>9.11</v>
      </c>
      <c r="B217" s="35" t="s">
        <v>349</v>
      </c>
      <c r="D217" s="114" t="s">
        <v>189</v>
      </c>
      <c r="F217" s="267">
        <f>4*1.8</f>
        <v>7.2</v>
      </c>
      <c r="G217" s="269" t="s">
        <v>14</v>
      </c>
      <c r="H217" s="270"/>
      <c r="J217" s="257">
        <f>H217*F217</f>
        <v>0</v>
      </c>
    </row>
    <row r="218" spans="1:10" s="111" customFormat="1" ht="18.75" thickBot="1">
      <c r="A218" s="260">
        <v>8.8</v>
      </c>
      <c r="B218" s="62" t="s">
        <v>350</v>
      </c>
      <c r="D218" s="116" t="s">
        <v>191</v>
      </c>
      <c r="F218" s="268"/>
      <c r="G218" s="269" t="s">
        <v>14</v>
      </c>
      <c r="H218" s="271"/>
      <c r="J218" s="258">
        <f>H218*F218</f>
        <v>0</v>
      </c>
    </row>
    <row r="219" spans="1:4" ht="6.75" customHeight="1" thickBot="1">
      <c r="A219" s="11"/>
      <c r="B219" s="24"/>
      <c r="D219" s="1"/>
    </row>
    <row r="220" spans="1:10" ht="18.75" customHeight="1">
      <c r="A220" s="253">
        <v>9.12</v>
      </c>
      <c r="B220" s="35" t="s">
        <v>201</v>
      </c>
      <c r="C220" s="111"/>
      <c r="D220" s="53" t="s">
        <v>67</v>
      </c>
      <c r="E220" s="111"/>
      <c r="F220" s="217">
        <v>247</v>
      </c>
      <c r="G220" s="211" t="s">
        <v>14</v>
      </c>
      <c r="H220" s="255"/>
      <c r="I220" s="111"/>
      <c r="J220" s="257">
        <f>H220*F220</f>
        <v>0</v>
      </c>
    </row>
    <row r="221" spans="1:10" ht="17.25" thickBot="1">
      <c r="A221" s="254">
        <v>10.1</v>
      </c>
      <c r="B221" s="62" t="s">
        <v>202</v>
      </c>
      <c r="C221" s="111"/>
      <c r="D221" s="54" t="s">
        <v>47</v>
      </c>
      <c r="E221" s="111"/>
      <c r="F221" s="218"/>
      <c r="G221" s="211" t="s">
        <v>14</v>
      </c>
      <c r="H221" s="256"/>
      <c r="I221" s="111"/>
      <c r="J221" s="258">
        <f>H221*F221</f>
        <v>0</v>
      </c>
    </row>
    <row r="222" spans="1:4" ht="6.75" customHeight="1" thickBot="1">
      <c r="A222" s="11"/>
      <c r="B222" s="24"/>
      <c r="D222" s="1"/>
    </row>
    <row r="223" spans="1:10" ht="18.75" customHeight="1">
      <c r="A223" s="259">
        <v>9.13</v>
      </c>
      <c r="B223" s="35" t="s">
        <v>220</v>
      </c>
      <c r="C223" s="111"/>
      <c r="D223" s="53" t="s">
        <v>13</v>
      </c>
      <c r="E223" s="111"/>
      <c r="F223" s="261">
        <v>47</v>
      </c>
      <c r="G223" s="211" t="s">
        <v>14</v>
      </c>
      <c r="H223" s="255"/>
      <c r="I223" s="111"/>
      <c r="J223" s="257">
        <f>H223*F223</f>
        <v>0</v>
      </c>
    </row>
    <row r="224" spans="1:10" ht="17.25" thickBot="1">
      <c r="A224" s="260">
        <v>8.1</v>
      </c>
      <c r="B224" s="62" t="s">
        <v>221</v>
      </c>
      <c r="C224" s="111"/>
      <c r="D224" s="71" t="s">
        <v>71</v>
      </c>
      <c r="E224" s="111"/>
      <c r="F224" s="262"/>
      <c r="G224" s="211" t="s">
        <v>14</v>
      </c>
      <c r="H224" s="256"/>
      <c r="I224" s="111"/>
      <c r="J224" s="258">
        <f>H224*F224</f>
        <v>0</v>
      </c>
    </row>
    <row r="225" spans="1:4" ht="6.75" customHeight="1" thickBot="1">
      <c r="A225" s="11"/>
      <c r="B225" s="24"/>
      <c r="D225" s="1"/>
    </row>
    <row r="226" spans="1:10" ht="18.75" customHeight="1">
      <c r="A226" s="259">
        <v>9.14</v>
      </c>
      <c r="B226" s="35" t="s">
        <v>203</v>
      </c>
      <c r="C226" s="111"/>
      <c r="D226" s="125" t="s">
        <v>199</v>
      </c>
      <c r="E226" s="111"/>
      <c r="F226" s="261">
        <v>23</v>
      </c>
      <c r="G226" s="211" t="s">
        <v>14</v>
      </c>
      <c r="H226" s="255"/>
      <c r="I226" s="111"/>
      <c r="J226" s="257">
        <f>H226*F226</f>
        <v>0</v>
      </c>
    </row>
    <row r="227" spans="1:10" ht="18.75" thickBot="1">
      <c r="A227" s="260">
        <v>8.1</v>
      </c>
      <c r="B227" s="62" t="s">
        <v>204</v>
      </c>
      <c r="C227" s="111"/>
      <c r="D227" s="126" t="s">
        <v>191</v>
      </c>
      <c r="E227" s="111"/>
      <c r="F227" s="262"/>
      <c r="G227" s="211" t="s">
        <v>14</v>
      </c>
      <c r="H227" s="256"/>
      <c r="I227" s="111"/>
      <c r="J227" s="258">
        <f>H227*F227</f>
        <v>0</v>
      </c>
    </row>
    <row r="228" spans="1:4" ht="6.75" customHeight="1" thickBot="1">
      <c r="A228" s="11"/>
      <c r="B228" s="24"/>
      <c r="D228" s="1"/>
    </row>
    <row r="229" spans="1:10" ht="18.75" customHeight="1">
      <c r="A229" s="259">
        <v>9.15</v>
      </c>
      <c r="B229" s="35" t="s">
        <v>205</v>
      </c>
      <c r="C229" s="111"/>
      <c r="D229" s="125" t="s">
        <v>199</v>
      </c>
      <c r="E229" s="111"/>
      <c r="F229" s="261">
        <v>23</v>
      </c>
      <c r="G229" s="211" t="s">
        <v>14</v>
      </c>
      <c r="H229" s="255"/>
      <c r="I229" s="111"/>
      <c r="J229" s="257">
        <f>H229*F229</f>
        <v>0</v>
      </c>
    </row>
    <row r="230" spans="1:10" ht="18.75" thickBot="1">
      <c r="A230" s="260">
        <v>8.1</v>
      </c>
      <c r="B230" s="62" t="s">
        <v>206</v>
      </c>
      <c r="C230" s="111"/>
      <c r="D230" s="126" t="s">
        <v>191</v>
      </c>
      <c r="E230" s="111"/>
      <c r="F230" s="262"/>
      <c r="G230" s="211" t="s">
        <v>14</v>
      </c>
      <c r="H230" s="256"/>
      <c r="I230" s="111"/>
      <c r="J230" s="258">
        <f>H230*F230</f>
        <v>0</v>
      </c>
    </row>
    <row r="231" spans="1:4" ht="6.75" customHeight="1" thickBot="1">
      <c r="A231" s="67"/>
      <c r="B231" s="68"/>
      <c r="D231" s="1"/>
    </row>
    <row r="232" spans="1:10" ht="18" customHeight="1" thickBot="1">
      <c r="A232" s="11"/>
      <c r="B232" s="19"/>
      <c r="D232" s="1"/>
      <c r="F232" s="219" t="s">
        <v>1</v>
      </c>
      <c r="G232" s="220"/>
      <c r="H232" s="221"/>
      <c r="J232" s="48">
        <f>SUM(J187:J230)</f>
        <v>0</v>
      </c>
    </row>
    <row r="233" spans="1:4" ht="6.75" customHeight="1" thickBot="1">
      <c r="A233" s="11"/>
      <c r="B233" s="19"/>
      <c r="D233" s="1"/>
    </row>
    <row r="234" spans="1:10" ht="18" customHeight="1" thickBot="1">
      <c r="A234" s="17">
        <v>10</v>
      </c>
      <c r="B234" s="225" t="s">
        <v>34</v>
      </c>
      <c r="C234" s="225"/>
      <c r="D234" s="225"/>
      <c r="E234" s="225"/>
      <c r="F234" s="225"/>
      <c r="G234" s="225"/>
      <c r="H234" s="225"/>
      <c r="I234" s="225"/>
      <c r="J234" s="226"/>
    </row>
    <row r="235" spans="1:4" ht="9.75" customHeight="1" thickBot="1">
      <c r="A235" s="11"/>
      <c r="B235" s="19"/>
      <c r="D235" s="1"/>
    </row>
    <row r="236" spans="1:10" ht="18.75" customHeight="1">
      <c r="A236" s="207">
        <v>10.1</v>
      </c>
      <c r="B236" s="35" t="s">
        <v>150</v>
      </c>
      <c r="D236" s="53" t="s">
        <v>48</v>
      </c>
      <c r="F236" s="217">
        <v>2</v>
      </c>
      <c r="G236" s="216" t="s">
        <v>14</v>
      </c>
      <c r="H236" s="212"/>
      <c r="J236" s="209">
        <f>H236*F236</f>
        <v>0</v>
      </c>
    </row>
    <row r="237" spans="1:10" ht="18.75" customHeight="1" thickBot="1">
      <c r="A237" s="208">
        <v>9.1</v>
      </c>
      <c r="B237" s="62" t="s">
        <v>69</v>
      </c>
      <c r="D237" s="71" t="s">
        <v>111</v>
      </c>
      <c r="F237" s="218"/>
      <c r="G237" s="216" t="s">
        <v>14</v>
      </c>
      <c r="H237" s="213"/>
      <c r="J237" s="210">
        <f>H237*F237</f>
        <v>0</v>
      </c>
    </row>
    <row r="238" spans="1:4" ht="6.75" customHeight="1" thickBot="1">
      <c r="A238" s="11"/>
      <c r="B238" s="24"/>
      <c r="D238" s="1"/>
    </row>
    <row r="239" spans="1:10" ht="18.75" customHeight="1">
      <c r="A239" s="207">
        <v>10.2</v>
      </c>
      <c r="B239" s="35" t="s">
        <v>151</v>
      </c>
      <c r="D239" s="53" t="s">
        <v>48</v>
      </c>
      <c r="F239" s="217">
        <v>12</v>
      </c>
      <c r="G239" s="216" t="s">
        <v>14</v>
      </c>
      <c r="H239" s="212"/>
      <c r="J239" s="209">
        <f>H239*F239</f>
        <v>0</v>
      </c>
    </row>
    <row r="240" spans="1:10" ht="18.75" customHeight="1" thickBot="1">
      <c r="A240" s="208">
        <v>9.3</v>
      </c>
      <c r="B240" s="62" t="s">
        <v>116</v>
      </c>
      <c r="D240" s="71" t="s">
        <v>111</v>
      </c>
      <c r="F240" s="218"/>
      <c r="G240" s="216" t="s">
        <v>14</v>
      </c>
      <c r="H240" s="213"/>
      <c r="J240" s="210">
        <f>H240*F240</f>
        <v>0</v>
      </c>
    </row>
    <row r="241" spans="1:4" ht="6.75" customHeight="1" thickBot="1">
      <c r="A241" s="11"/>
      <c r="B241" s="24"/>
      <c r="D241" s="1"/>
    </row>
    <row r="242" spans="1:10" ht="18.75" customHeight="1">
      <c r="A242" s="207">
        <v>10.3</v>
      </c>
      <c r="B242" s="35" t="s">
        <v>208</v>
      </c>
      <c r="D242" s="53" t="s">
        <v>48</v>
      </c>
      <c r="F242" s="217">
        <v>4</v>
      </c>
      <c r="G242" s="216" t="s">
        <v>14</v>
      </c>
      <c r="H242" s="212"/>
      <c r="J242" s="209">
        <f>H242*F242</f>
        <v>0</v>
      </c>
    </row>
    <row r="243" spans="1:10" ht="18.75" customHeight="1" thickBot="1">
      <c r="A243" s="208">
        <v>9.3</v>
      </c>
      <c r="B243" s="62" t="s">
        <v>209</v>
      </c>
      <c r="D243" s="71" t="s">
        <v>111</v>
      </c>
      <c r="F243" s="218"/>
      <c r="G243" s="216" t="s">
        <v>14</v>
      </c>
      <c r="H243" s="213"/>
      <c r="J243" s="210">
        <f>H243*F243</f>
        <v>0</v>
      </c>
    </row>
    <row r="244" spans="1:4" ht="6.75" customHeight="1" thickBot="1">
      <c r="A244" s="11"/>
      <c r="B244" s="24"/>
      <c r="D244" s="1"/>
    </row>
    <row r="245" spans="1:10" ht="18.75" customHeight="1">
      <c r="A245" s="207">
        <v>10.4</v>
      </c>
      <c r="B245" s="35" t="s">
        <v>351</v>
      </c>
      <c r="D245" s="53" t="s">
        <v>48</v>
      </c>
      <c r="F245" s="217">
        <v>1</v>
      </c>
      <c r="G245" s="216" t="s">
        <v>14</v>
      </c>
      <c r="H245" s="212"/>
      <c r="J245" s="209">
        <f>H245*F245</f>
        <v>0</v>
      </c>
    </row>
    <row r="246" spans="1:10" ht="18.75" customHeight="1" thickBot="1">
      <c r="A246" s="208">
        <v>9.3</v>
      </c>
      <c r="B246" s="62" t="s">
        <v>352</v>
      </c>
      <c r="D246" s="71" t="s">
        <v>111</v>
      </c>
      <c r="F246" s="218"/>
      <c r="G246" s="216" t="s">
        <v>14</v>
      </c>
      <c r="H246" s="213"/>
      <c r="J246" s="210">
        <f>H246*F246</f>
        <v>0</v>
      </c>
    </row>
    <row r="247" spans="1:4" ht="6.75" customHeight="1" thickBot="1">
      <c r="A247" s="11"/>
      <c r="B247" s="24"/>
      <c r="D247" s="1"/>
    </row>
    <row r="248" spans="1:11" ht="18.75" customHeight="1">
      <c r="A248" s="207">
        <v>10.5</v>
      </c>
      <c r="B248" s="113" t="s">
        <v>210</v>
      </c>
      <c r="C248" s="111"/>
      <c r="D248" s="114" t="s">
        <v>48</v>
      </c>
      <c r="E248" s="111"/>
      <c r="F248" s="267">
        <v>7</v>
      </c>
      <c r="G248" s="211" t="s">
        <v>14</v>
      </c>
      <c r="H248" s="255"/>
      <c r="I248" s="111"/>
      <c r="J248" s="257">
        <f>H248*F248</f>
        <v>0</v>
      </c>
      <c r="K248" s="313"/>
    </row>
    <row r="249" spans="1:11" ht="18.75" customHeight="1" thickBot="1">
      <c r="A249" s="208">
        <v>9.3</v>
      </c>
      <c r="B249" s="62" t="s">
        <v>211</v>
      </c>
      <c r="C249" s="111"/>
      <c r="D249" s="118" t="s">
        <v>111</v>
      </c>
      <c r="E249" s="111"/>
      <c r="F249" s="268"/>
      <c r="G249" s="211" t="s">
        <v>14</v>
      </c>
      <c r="H249" s="256"/>
      <c r="I249" s="111"/>
      <c r="J249" s="258">
        <f>H249*F249</f>
        <v>0</v>
      </c>
      <c r="K249" s="313"/>
    </row>
    <row r="250" spans="1:6" ht="6.75" customHeight="1" thickBot="1">
      <c r="A250" s="11"/>
      <c r="B250" s="24"/>
      <c r="D250" s="1"/>
      <c r="F250" s="397"/>
    </row>
    <row r="251" spans="1:10" ht="18.75" customHeight="1">
      <c r="A251" s="207">
        <v>10.6</v>
      </c>
      <c r="B251" s="113" t="s">
        <v>212</v>
      </c>
      <c r="C251" s="111"/>
      <c r="D251" s="114" t="s">
        <v>48</v>
      </c>
      <c r="E251" s="111"/>
      <c r="F251" s="267">
        <v>1</v>
      </c>
      <c r="G251" s="211" t="s">
        <v>14</v>
      </c>
      <c r="H251" s="255"/>
      <c r="I251" s="111"/>
      <c r="J251" s="257">
        <f>H251*F251</f>
        <v>0</v>
      </c>
    </row>
    <row r="252" spans="1:10" ht="18.75" customHeight="1" thickBot="1">
      <c r="A252" s="208">
        <v>9.3</v>
      </c>
      <c r="B252" s="62" t="s">
        <v>213</v>
      </c>
      <c r="C252" s="111"/>
      <c r="D252" s="118" t="s">
        <v>111</v>
      </c>
      <c r="E252" s="111"/>
      <c r="F252" s="268"/>
      <c r="G252" s="211" t="s">
        <v>14</v>
      </c>
      <c r="H252" s="256"/>
      <c r="I252" s="111"/>
      <c r="J252" s="258">
        <f>H252*F252</f>
        <v>0</v>
      </c>
    </row>
    <row r="253" spans="1:6" ht="6.75" customHeight="1" thickBot="1">
      <c r="A253" s="11"/>
      <c r="B253" s="24"/>
      <c r="D253" s="1"/>
      <c r="F253" s="397"/>
    </row>
    <row r="254" spans="1:10" ht="18.75" customHeight="1">
      <c r="A254" s="207">
        <v>10.7</v>
      </c>
      <c r="B254" s="113" t="s">
        <v>214</v>
      </c>
      <c r="C254" s="111"/>
      <c r="D254" s="114" t="s">
        <v>48</v>
      </c>
      <c r="E254" s="111"/>
      <c r="F254" s="267">
        <v>2</v>
      </c>
      <c r="G254" s="211" t="s">
        <v>14</v>
      </c>
      <c r="H254" s="255"/>
      <c r="I254" s="111"/>
      <c r="J254" s="257">
        <f>H254*F254</f>
        <v>0</v>
      </c>
    </row>
    <row r="255" spans="1:10" ht="18.75" customHeight="1" thickBot="1">
      <c r="A255" s="208">
        <v>9.3</v>
      </c>
      <c r="B255" s="62" t="s">
        <v>215</v>
      </c>
      <c r="C255" s="111"/>
      <c r="D255" s="118" t="s">
        <v>111</v>
      </c>
      <c r="E255" s="111"/>
      <c r="F255" s="268"/>
      <c r="G255" s="211" t="s">
        <v>14</v>
      </c>
      <c r="H255" s="256"/>
      <c r="I255" s="111"/>
      <c r="J255" s="258">
        <f>H255*F255</f>
        <v>0</v>
      </c>
    </row>
    <row r="256" spans="1:6" ht="6.75" customHeight="1" thickBot="1">
      <c r="A256" s="11"/>
      <c r="B256" s="24"/>
      <c r="D256" s="1"/>
      <c r="F256" s="397"/>
    </row>
    <row r="257" spans="1:10" ht="18.75" customHeight="1">
      <c r="A257" s="207">
        <v>10.8</v>
      </c>
      <c r="B257" s="113" t="s">
        <v>218</v>
      </c>
      <c r="C257" s="111"/>
      <c r="D257" s="114" t="s">
        <v>48</v>
      </c>
      <c r="E257" s="111"/>
      <c r="F257" s="267">
        <v>4</v>
      </c>
      <c r="G257" s="211" t="s">
        <v>14</v>
      </c>
      <c r="H257" s="255"/>
      <c r="I257" s="111"/>
      <c r="J257" s="257">
        <f>H257*F257</f>
        <v>0</v>
      </c>
    </row>
    <row r="258" spans="1:10" ht="18.75" customHeight="1" thickBot="1">
      <c r="A258" s="208">
        <v>9.3</v>
      </c>
      <c r="B258" s="62" t="s">
        <v>219</v>
      </c>
      <c r="C258" s="111"/>
      <c r="D258" s="118" t="s">
        <v>111</v>
      </c>
      <c r="E258" s="111"/>
      <c r="F258" s="268"/>
      <c r="G258" s="211" t="s">
        <v>14</v>
      </c>
      <c r="H258" s="256"/>
      <c r="I258" s="111"/>
      <c r="J258" s="258">
        <f>H258*F258</f>
        <v>0</v>
      </c>
    </row>
    <row r="259" spans="1:4" ht="6.75" customHeight="1" thickBot="1">
      <c r="A259" s="11"/>
      <c r="B259" s="24"/>
      <c r="D259" s="1"/>
    </row>
    <row r="260" spans="1:10" ht="18.75" customHeight="1">
      <c r="A260" s="207">
        <v>10.9</v>
      </c>
      <c r="B260" s="113" t="s">
        <v>216</v>
      </c>
      <c r="C260" s="111"/>
      <c r="D260" s="114" t="s">
        <v>48</v>
      </c>
      <c r="E260" s="111"/>
      <c r="F260" s="261">
        <v>1</v>
      </c>
      <c r="G260" s="211" t="s">
        <v>14</v>
      </c>
      <c r="H260" s="255"/>
      <c r="I260" s="111"/>
      <c r="J260" s="257">
        <f>H260*F260</f>
        <v>0</v>
      </c>
    </row>
    <row r="261" spans="1:10" ht="18.75" customHeight="1" thickBot="1">
      <c r="A261" s="208">
        <v>9.3</v>
      </c>
      <c r="B261" s="62" t="s">
        <v>217</v>
      </c>
      <c r="C261" s="111"/>
      <c r="D261" s="118" t="s">
        <v>111</v>
      </c>
      <c r="E261" s="111"/>
      <c r="F261" s="262"/>
      <c r="G261" s="211" t="s">
        <v>14</v>
      </c>
      <c r="H261" s="256"/>
      <c r="I261" s="111"/>
      <c r="J261" s="258">
        <f>H261*F261</f>
        <v>0</v>
      </c>
    </row>
    <row r="262" spans="1:4" ht="6.75" customHeight="1" thickBot="1">
      <c r="A262" s="11"/>
      <c r="B262" s="33"/>
      <c r="D262" s="1"/>
    </row>
    <row r="263" spans="1:10" ht="18.75" customHeight="1">
      <c r="A263" s="207">
        <v>10.1</v>
      </c>
      <c r="B263" s="35" t="s">
        <v>152</v>
      </c>
      <c r="D263" s="53" t="s">
        <v>13</v>
      </c>
      <c r="F263" s="217">
        <v>22</v>
      </c>
      <c r="G263" s="216" t="s">
        <v>14</v>
      </c>
      <c r="H263" s="212"/>
      <c r="J263" s="209">
        <f>H263*F263</f>
        <v>0</v>
      </c>
    </row>
    <row r="264" spans="1:10" ht="18.75" customHeight="1" thickBot="1">
      <c r="A264" s="208">
        <v>9.5</v>
      </c>
      <c r="B264" s="62" t="s">
        <v>112</v>
      </c>
      <c r="D264" s="71" t="s">
        <v>71</v>
      </c>
      <c r="F264" s="218"/>
      <c r="G264" s="216" t="s">
        <v>14</v>
      </c>
      <c r="H264" s="213"/>
      <c r="J264" s="210">
        <f>H264*F264</f>
        <v>0</v>
      </c>
    </row>
    <row r="265" spans="1:4" ht="5.25" customHeight="1" thickBot="1">
      <c r="A265" s="16"/>
      <c r="B265" s="36"/>
      <c r="D265" s="1"/>
    </row>
    <row r="266" spans="1:10" ht="18" customHeight="1" thickBot="1">
      <c r="A266" s="11"/>
      <c r="B266" s="19"/>
      <c r="D266" s="1"/>
      <c r="F266" s="219" t="s">
        <v>8</v>
      </c>
      <c r="G266" s="220"/>
      <c r="H266" s="221"/>
      <c r="J266" s="87">
        <f>SUM(J236:J265)</f>
        <v>0</v>
      </c>
    </row>
    <row r="267" spans="1:10" ht="8.25" customHeight="1" thickBot="1">
      <c r="A267" s="11"/>
      <c r="B267" s="19"/>
      <c r="F267" s="95"/>
      <c r="G267" s="95"/>
      <c r="H267" s="95"/>
      <c r="J267" s="96"/>
    </row>
    <row r="268" spans="1:10" ht="18" customHeight="1" thickBot="1">
      <c r="A268" s="17">
        <v>11</v>
      </c>
      <c r="B268" s="225" t="s">
        <v>35</v>
      </c>
      <c r="C268" s="225"/>
      <c r="D268" s="225"/>
      <c r="E268" s="225"/>
      <c r="F268" s="225"/>
      <c r="G268" s="225"/>
      <c r="H268" s="225"/>
      <c r="I268" s="225"/>
      <c r="J268" s="226"/>
    </row>
    <row r="269" spans="1:4" ht="18" customHeight="1">
      <c r="A269" s="11" t="s">
        <v>24</v>
      </c>
      <c r="B269" s="22"/>
      <c r="D269" s="1"/>
    </row>
    <row r="270" spans="1:4" ht="20.25" customHeight="1">
      <c r="A270" s="11" t="s">
        <v>36</v>
      </c>
      <c r="B270" s="22"/>
      <c r="D270" s="1"/>
    </row>
    <row r="271" spans="1:4" ht="9.75" customHeight="1" thickBot="1">
      <c r="A271" s="11"/>
      <c r="B271" s="22"/>
      <c r="D271" s="1"/>
    </row>
    <row r="272" spans="1:10" ht="18.75" customHeight="1">
      <c r="A272" s="207">
        <v>11.1</v>
      </c>
      <c r="B272" s="63" t="s">
        <v>153</v>
      </c>
      <c r="D272" s="69" t="s">
        <v>9</v>
      </c>
      <c r="F272" s="217">
        <v>1</v>
      </c>
      <c r="G272" s="216" t="s">
        <v>14</v>
      </c>
      <c r="H272" s="212"/>
      <c r="J272" s="209">
        <f>H272*F272</f>
        <v>0</v>
      </c>
    </row>
    <row r="273" spans="1:10" ht="18.75" customHeight="1" thickBot="1">
      <c r="A273" s="208">
        <v>11.1</v>
      </c>
      <c r="B273" s="64" t="s">
        <v>53</v>
      </c>
      <c r="D273" s="70" t="s">
        <v>41</v>
      </c>
      <c r="F273" s="218"/>
      <c r="G273" s="216" t="s">
        <v>14</v>
      </c>
      <c r="H273" s="213"/>
      <c r="J273" s="210">
        <f>H273*F273</f>
        <v>0</v>
      </c>
    </row>
    <row r="274" spans="1:10" ht="18" customHeight="1" thickBot="1">
      <c r="A274" s="67"/>
      <c r="B274" s="68"/>
      <c r="D274" s="1"/>
      <c r="F274" s="219" t="s">
        <v>10</v>
      </c>
      <c r="G274" s="220"/>
      <c r="H274" s="221"/>
      <c r="J274" s="48">
        <f>J272</f>
        <v>0</v>
      </c>
    </row>
    <row r="275" spans="1:4" ht="6.75" customHeight="1" thickBot="1">
      <c r="A275" s="11"/>
      <c r="B275" s="19"/>
      <c r="D275" s="1"/>
    </row>
    <row r="276" spans="1:10" ht="18" customHeight="1" thickBot="1">
      <c r="A276" s="17">
        <v>12</v>
      </c>
      <c r="B276" s="225" t="s">
        <v>37</v>
      </c>
      <c r="C276" s="225"/>
      <c r="D276" s="225"/>
      <c r="E276" s="225"/>
      <c r="F276" s="225"/>
      <c r="G276" s="225"/>
      <c r="H276" s="225"/>
      <c r="I276" s="225"/>
      <c r="J276" s="226"/>
    </row>
    <row r="277" spans="1:4" ht="9.75" customHeight="1" thickBot="1">
      <c r="A277" s="11"/>
      <c r="B277" s="19"/>
      <c r="D277" s="1"/>
    </row>
    <row r="278" spans="1:10" ht="18.75" customHeight="1">
      <c r="A278" s="207">
        <v>12.1</v>
      </c>
      <c r="B278" s="63" t="s">
        <v>74</v>
      </c>
      <c r="D278" s="69" t="s">
        <v>9</v>
      </c>
      <c r="F278" s="217">
        <v>1</v>
      </c>
      <c r="G278" s="216" t="s">
        <v>14</v>
      </c>
      <c r="H278" s="212"/>
      <c r="J278" s="209">
        <f>H278*F278</f>
        <v>0</v>
      </c>
    </row>
    <row r="279" spans="1:10" ht="18.75" customHeight="1" thickBot="1">
      <c r="A279" s="208">
        <v>12.1</v>
      </c>
      <c r="B279" s="64" t="s">
        <v>72</v>
      </c>
      <c r="D279" s="70" t="s">
        <v>41</v>
      </c>
      <c r="F279" s="218"/>
      <c r="G279" s="216" t="s">
        <v>14</v>
      </c>
      <c r="H279" s="213"/>
      <c r="J279" s="210">
        <f>H279*F279</f>
        <v>0</v>
      </c>
    </row>
    <row r="280" spans="1:10" ht="18" customHeight="1" thickBot="1">
      <c r="A280" s="11"/>
      <c r="B280" s="19"/>
      <c r="D280" s="1"/>
      <c r="F280" s="219" t="s">
        <v>11</v>
      </c>
      <c r="G280" s="220"/>
      <c r="H280" s="221"/>
      <c r="J280" s="48">
        <f>J278</f>
        <v>0</v>
      </c>
    </row>
    <row r="281" spans="1:4" ht="6.75" customHeight="1" thickBot="1">
      <c r="A281" s="11"/>
      <c r="B281" s="19"/>
      <c r="D281" s="1"/>
    </row>
    <row r="282" spans="1:10" ht="18" customHeight="1" thickBot="1">
      <c r="A282" s="17">
        <v>13</v>
      </c>
      <c r="B282" s="225" t="s">
        <v>75</v>
      </c>
      <c r="C282" s="225"/>
      <c r="D282" s="225"/>
      <c r="E282" s="225"/>
      <c r="F282" s="225"/>
      <c r="G282" s="225"/>
      <c r="H282" s="225"/>
      <c r="I282" s="225"/>
      <c r="J282" s="226"/>
    </row>
    <row r="283" spans="1:4" ht="9.75" customHeight="1" thickBot="1">
      <c r="A283" s="11"/>
      <c r="B283" s="19"/>
      <c r="D283" s="1"/>
    </row>
    <row r="284" spans="1:10" ht="18.75" customHeight="1">
      <c r="A284" s="207">
        <v>13.1</v>
      </c>
      <c r="B284" s="63" t="s">
        <v>73</v>
      </c>
      <c r="D284" s="69" t="s">
        <v>9</v>
      </c>
      <c r="F284" s="217">
        <v>1</v>
      </c>
      <c r="G284" s="216" t="s">
        <v>14</v>
      </c>
      <c r="H284" s="212"/>
      <c r="J284" s="209">
        <f>H284*F284</f>
        <v>0</v>
      </c>
    </row>
    <row r="285" spans="1:10" ht="18.75" customHeight="1" thickBot="1">
      <c r="A285" s="208">
        <v>12.1</v>
      </c>
      <c r="B285" s="64" t="s">
        <v>88</v>
      </c>
      <c r="D285" s="70" t="s">
        <v>41</v>
      </c>
      <c r="F285" s="218"/>
      <c r="G285" s="216" t="s">
        <v>14</v>
      </c>
      <c r="H285" s="213"/>
      <c r="J285" s="210">
        <f>H285*F285</f>
        <v>0</v>
      </c>
    </row>
    <row r="286" spans="1:10" ht="6" customHeight="1" thickBot="1">
      <c r="A286" s="15"/>
      <c r="B286" s="73"/>
      <c r="D286" s="78"/>
      <c r="F286" s="1"/>
      <c r="G286" s="1"/>
      <c r="H286" s="75"/>
      <c r="J286" s="76"/>
    </row>
    <row r="287" spans="1:10" ht="18" customHeight="1" thickBot="1">
      <c r="A287" s="11"/>
      <c r="B287" s="19"/>
      <c r="D287" s="1"/>
      <c r="F287" s="219" t="s">
        <v>359</v>
      </c>
      <c r="G287" s="220"/>
      <c r="H287" s="221"/>
      <c r="J287" s="48">
        <f>J284</f>
        <v>0</v>
      </c>
    </row>
    <row r="288" spans="1:8" ht="18" customHeight="1">
      <c r="A288" s="11"/>
      <c r="B288" s="19"/>
      <c r="F288" s="2"/>
      <c r="G288" s="1"/>
      <c r="H288" s="1"/>
    </row>
    <row r="289" spans="1:8" ht="18" customHeight="1">
      <c r="A289" s="11"/>
      <c r="B289" s="19"/>
      <c r="F289" s="2"/>
      <c r="G289" s="1"/>
      <c r="H289" s="1"/>
    </row>
    <row r="290" spans="1:8" ht="18" customHeight="1">
      <c r="A290" s="11"/>
      <c r="B290" s="19"/>
      <c r="F290" s="2"/>
      <c r="G290" s="1"/>
      <c r="H290" s="1"/>
    </row>
    <row r="291" spans="1:8" ht="18" customHeight="1">
      <c r="A291" s="11"/>
      <c r="B291" s="19"/>
      <c r="F291" s="2"/>
      <c r="G291" s="1"/>
      <c r="H291" s="1"/>
    </row>
    <row r="292" spans="1:8" ht="18" customHeight="1">
      <c r="A292" s="11"/>
      <c r="B292" s="19"/>
      <c r="F292" s="2"/>
      <c r="G292" s="1"/>
      <c r="H292" s="1"/>
    </row>
    <row r="293" spans="1:8" ht="18" customHeight="1">
      <c r="A293" s="11"/>
      <c r="B293" s="19"/>
      <c r="F293" s="2"/>
      <c r="G293" s="1"/>
      <c r="H293" s="1"/>
    </row>
    <row r="294" spans="1:8" ht="18" customHeight="1">
      <c r="A294" s="11"/>
      <c r="B294" s="19"/>
      <c r="F294" s="2"/>
      <c r="G294" s="1"/>
      <c r="H294" s="1"/>
    </row>
    <row r="295" spans="1:8" ht="18" customHeight="1" thickBot="1">
      <c r="A295" s="11"/>
      <c r="B295" s="19"/>
      <c r="F295" s="2"/>
      <c r="G295" s="1"/>
      <c r="H295" s="1"/>
    </row>
    <row r="296" spans="1:10" s="27" customFormat="1" ht="24.75" customHeight="1" thickBot="1">
      <c r="A296" s="247" t="s">
        <v>89</v>
      </c>
      <c r="B296" s="248"/>
      <c r="C296" s="248"/>
      <c r="D296" s="248"/>
      <c r="E296" s="248"/>
      <c r="F296" s="248"/>
      <c r="G296" s="248"/>
      <c r="H296" s="248"/>
      <c r="I296" s="248"/>
      <c r="J296" s="249"/>
    </row>
    <row r="297" spans="1:2" ht="12.75">
      <c r="A297" s="10"/>
      <c r="B297" s="10"/>
    </row>
    <row r="298" spans="1:2" ht="12.75">
      <c r="A298" s="10"/>
      <c r="B298" s="10"/>
    </row>
    <row r="299" ht="13.5" thickBot="1">
      <c r="A299" s="10"/>
    </row>
    <row r="300" spans="1:10" ht="31.5" customHeight="1" thickBot="1">
      <c r="A300" s="42">
        <v>1</v>
      </c>
      <c r="B300" s="45" t="s">
        <v>129</v>
      </c>
      <c r="F300" s="250" t="s">
        <v>16</v>
      </c>
      <c r="G300" s="251"/>
      <c r="H300" s="252"/>
      <c r="J300" s="28">
        <f>J38</f>
        <v>0</v>
      </c>
    </row>
    <row r="301" spans="1:10" ht="31.5" customHeight="1">
      <c r="A301" s="42">
        <v>2</v>
      </c>
      <c r="B301" s="46" t="s">
        <v>57</v>
      </c>
      <c r="F301" s="250" t="s">
        <v>17</v>
      </c>
      <c r="G301" s="251"/>
      <c r="H301" s="252"/>
      <c r="J301" s="28">
        <f>J68</f>
        <v>0</v>
      </c>
    </row>
    <row r="302" spans="1:10" ht="31.5" customHeight="1" thickBot="1">
      <c r="A302" s="43">
        <v>3</v>
      </c>
      <c r="B302" s="52" t="s">
        <v>54</v>
      </c>
      <c r="F302" s="231" t="s">
        <v>130</v>
      </c>
      <c r="G302" s="232"/>
      <c r="H302" s="233"/>
      <c r="J302" s="29">
        <f>J77</f>
        <v>0</v>
      </c>
    </row>
    <row r="303" spans="1:10" ht="31.5" customHeight="1">
      <c r="A303" s="43">
        <v>4</v>
      </c>
      <c r="B303" s="45" t="s">
        <v>110</v>
      </c>
      <c r="F303" s="231" t="s">
        <v>18</v>
      </c>
      <c r="G303" s="232"/>
      <c r="H303" s="233"/>
      <c r="J303" s="29">
        <f>J102</f>
        <v>0</v>
      </c>
    </row>
    <row r="304" spans="1:10" ht="31.5" customHeight="1">
      <c r="A304" s="43">
        <v>5</v>
      </c>
      <c r="B304" s="46" t="s">
        <v>55</v>
      </c>
      <c r="F304" s="231" t="s">
        <v>19</v>
      </c>
      <c r="G304" s="232"/>
      <c r="H304" s="233"/>
      <c r="J304" s="29">
        <f>J111</f>
        <v>0</v>
      </c>
    </row>
    <row r="305" spans="1:10" ht="31.5" customHeight="1">
      <c r="A305" s="43">
        <v>6</v>
      </c>
      <c r="B305" s="46" t="s">
        <v>56</v>
      </c>
      <c r="F305" s="231" t="s">
        <v>131</v>
      </c>
      <c r="G305" s="232"/>
      <c r="H305" s="233"/>
      <c r="J305" s="29">
        <f>J145</f>
        <v>0</v>
      </c>
    </row>
    <row r="306" spans="1:10" ht="31.5" customHeight="1">
      <c r="A306" s="43">
        <v>7</v>
      </c>
      <c r="B306" s="46" t="s">
        <v>58</v>
      </c>
      <c r="F306" s="231" t="s">
        <v>20</v>
      </c>
      <c r="G306" s="232"/>
      <c r="H306" s="233"/>
      <c r="J306" s="29">
        <f>J158</f>
        <v>0</v>
      </c>
    </row>
    <row r="307" spans="1:10" ht="31.5" customHeight="1">
      <c r="A307" s="43">
        <v>8</v>
      </c>
      <c r="B307" s="46" t="s">
        <v>59</v>
      </c>
      <c r="F307" s="231" t="s">
        <v>21</v>
      </c>
      <c r="G307" s="232"/>
      <c r="H307" s="233"/>
      <c r="J307" s="29">
        <f>J182</f>
        <v>0</v>
      </c>
    </row>
    <row r="308" spans="1:10" ht="31.5" customHeight="1">
      <c r="A308" s="43">
        <v>9</v>
      </c>
      <c r="B308" s="46" t="s">
        <v>60</v>
      </c>
      <c r="F308" s="231" t="s">
        <v>132</v>
      </c>
      <c r="G308" s="232"/>
      <c r="H308" s="233"/>
      <c r="J308" s="29">
        <f>J232</f>
        <v>0</v>
      </c>
    </row>
    <row r="309" spans="1:10" ht="31.5" customHeight="1">
      <c r="A309" s="43">
        <v>10</v>
      </c>
      <c r="B309" s="46" t="s">
        <v>61</v>
      </c>
      <c r="F309" s="231" t="s">
        <v>133</v>
      </c>
      <c r="G309" s="232"/>
      <c r="H309" s="233"/>
      <c r="J309" s="29">
        <f>J266</f>
        <v>0</v>
      </c>
    </row>
    <row r="310" spans="1:10" ht="31.5" customHeight="1" thickBot="1">
      <c r="A310" s="44">
        <v>11</v>
      </c>
      <c r="B310" s="46" t="s">
        <v>62</v>
      </c>
      <c r="F310" s="222" t="s">
        <v>22</v>
      </c>
      <c r="G310" s="223"/>
      <c r="H310" s="224"/>
      <c r="J310" s="32">
        <f>J274</f>
        <v>0</v>
      </c>
    </row>
    <row r="311" spans="1:10" ht="40.5" customHeight="1" thickBot="1">
      <c r="A311" s="44">
        <v>12</v>
      </c>
      <c r="B311" s="47" t="s">
        <v>63</v>
      </c>
      <c r="F311" s="222" t="s">
        <v>23</v>
      </c>
      <c r="G311" s="223"/>
      <c r="H311" s="224"/>
      <c r="J311" s="32">
        <f>J280</f>
        <v>0</v>
      </c>
    </row>
    <row r="312" spans="1:10" ht="31.5" customHeight="1" thickBot="1">
      <c r="A312" s="44">
        <v>13</v>
      </c>
      <c r="B312" s="47" t="s">
        <v>75</v>
      </c>
      <c r="F312" s="222" t="s">
        <v>113</v>
      </c>
      <c r="G312" s="223"/>
      <c r="H312" s="224"/>
      <c r="J312" s="32">
        <f>J287</f>
        <v>0</v>
      </c>
    </row>
    <row r="315" ht="13.5" thickBot="1">
      <c r="J315" s="26"/>
    </row>
    <row r="316" spans="4:10" ht="37.5" customHeight="1" thickBot="1">
      <c r="D316" s="237" t="s">
        <v>383</v>
      </c>
      <c r="E316" s="238"/>
      <c r="F316" s="238"/>
      <c r="G316" s="238"/>
      <c r="H316" s="239"/>
      <c r="J316" s="77">
        <f>SUM(J301:J312)</f>
        <v>0</v>
      </c>
    </row>
    <row r="317" ht="13.5" thickBot="1"/>
    <row r="318" spans="4:10" ht="48" customHeight="1" thickBot="1">
      <c r="D318" s="240" t="s">
        <v>207</v>
      </c>
      <c r="E318" s="241"/>
      <c r="F318" s="241"/>
      <c r="G318" s="241"/>
      <c r="H318" s="242"/>
      <c r="I318" s="34"/>
      <c r="J318" s="51">
        <f>J316*0.08</f>
        <v>0</v>
      </c>
    </row>
    <row r="319" spans="4:10" ht="15" customHeight="1" thickBot="1">
      <c r="D319" s="34"/>
      <c r="E319" s="34"/>
      <c r="F319" s="34"/>
      <c r="G319" s="34"/>
      <c r="H319" s="34"/>
      <c r="I319" s="34"/>
      <c r="J319" s="34"/>
    </row>
    <row r="320" spans="4:10" ht="42" customHeight="1" thickBot="1">
      <c r="D320" s="234" t="s">
        <v>78</v>
      </c>
      <c r="E320" s="243"/>
      <c r="F320" s="243"/>
      <c r="G320" s="243"/>
      <c r="H320" s="244"/>
      <c r="I320" s="34"/>
      <c r="J320" s="51">
        <f>J318+J316</f>
        <v>0</v>
      </c>
    </row>
    <row r="321" ht="13.5" thickBot="1"/>
    <row r="322" spans="4:10" ht="45" customHeight="1" thickBot="1">
      <c r="D322" s="240" t="s">
        <v>117</v>
      </c>
      <c r="E322" s="245"/>
      <c r="F322" s="245"/>
      <c r="G322" s="245"/>
      <c r="H322" s="246"/>
      <c r="I322" s="34"/>
      <c r="J322" s="51">
        <f>J320*0.08</f>
        <v>0</v>
      </c>
    </row>
    <row r="323" spans="4:10" ht="18.75" thickBot="1">
      <c r="D323" s="34"/>
      <c r="E323" s="34"/>
      <c r="F323" s="34"/>
      <c r="G323" s="34"/>
      <c r="H323" s="34"/>
      <c r="I323" s="34"/>
      <c r="J323" s="34"/>
    </row>
    <row r="324" spans="4:10" ht="38.25" customHeight="1" thickBot="1">
      <c r="D324" s="234" t="s">
        <v>76</v>
      </c>
      <c r="E324" s="235"/>
      <c r="F324" s="235"/>
      <c r="G324" s="235"/>
      <c r="H324" s="236"/>
      <c r="I324" s="34"/>
      <c r="J324" s="51">
        <f>J322+J320</f>
        <v>0</v>
      </c>
    </row>
    <row r="325" ht="13.5" thickBot="1"/>
    <row r="326" spans="4:10" ht="50.25" customHeight="1" thickBot="1">
      <c r="D326" s="240" t="s">
        <v>382</v>
      </c>
      <c r="E326" s="245"/>
      <c r="F326" s="245"/>
      <c r="G326" s="245"/>
      <c r="H326" s="246"/>
      <c r="I326" s="34"/>
      <c r="J326" s="51">
        <f>J324*0.18</f>
        <v>0</v>
      </c>
    </row>
    <row r="327" ht="13.5" thickBot="1"/>
    <row r="328" spans="4:10" ht="57.75" customHeight="1" thickBot="1">
      <c r="D328" s="234" t="s">
        <v>77</v>
      </c>
      <c r="E328" s="243"/>
      <c r="F328" s="243"/>
      <c r="G328" s="243"/>
      <c r="H328" s="244"/>
      <c r="I328" s="34"/>
      <c r="J328" s="51">
        <f>J326+J324</f>
        <v>0</v>
      </c>
    </row>
  </sheetData>
  <sheetProtection/>
  <mergeCells count="399">
    <mergeCell ref="D326:H326"/>
    <mergeCell ref="D328:H328"/>
    <mergeCell ref="G245:G246"/>
    <mergeCell ref="H245:H246"/>
    <mergeCell ref="J245:J246"/>
    <mergeCell ref="K248:K249"/>
    <mergeCell ref="H257:H258"/>
    <mergeCell ref="J257:J258"/>
    <mergeCell ref="J278:J279"/>
    <mergeCell ref="G278:G279"/>
    <mergeCell ref="A248:A249"/>
    <mergeCell ref="F248:F249"/>
    <mergeCell ref="G248:G249"/>
    <mergeCell ref="H248:H249"/>
    <mergeCell ref="J248:J249"/>
    <mergeCell ref="G223:G224"/>
    <mergeCell ref="H223:H224"/>
    <mergeCell ref="J223:J224"/>
    <mergeCell ref="A239:A240"/>
    <mergeCell ref="F239:F240"/>
    <mergeCell ref="A260:A261"/>
    <mergeCell ref="F260:F261"/>
    <mergeCell ref="G260:G261"/>
    <mergeCell ref="H260:H261"/>
    <mergeCell ref="J260:J261"/>
    <mergeCell ref="A245:A246"/>
    <mergeCell ref="F245:F246"/>
    <mergeCell ref="A257:A258"/>
    <mergeCell ref="F257:F258"/>
    <mergeCell ref="G257:G258"/>
    <mergeCell ref="H251:H252"/>
    <mergeCell ref="J251:J252"/>
    <mergeCell ref="A254:A255"/>
    <mergeCell ref="F254:F255"/>
    <mergeCell ref="G254:G255"/>
    <mergeCell ref="H254:H255"/>
    <mergeCell ref="J254:J255"/>
    <mergeCell ref="G239:G240"/>
    <mergeCell ref="H239:H240"/>
    <mergeCell ref="J239:J240"/>
    <mergeCell ref="H229:H230"/>
    <mergeCell ref="J229:J230"/>
    <mergeCell ref="A226:A227"/>
    <mergeCell ref="F226:F227"/>
    <mergeCell ref="G226:G227"/>
    <mergeCell ref="H226:H227"/>
    <mergeCell ref="J226:J227"/>
    <mergeCell ref="J236:J237"/>
    <mergeCell ref="F232:H232"/>
    <mergeCell ref="G190:G191"/>
    <mergeCell ref="H190:H191"/>
    <mergeCell ref="J190:J191"/>
    <mergeCell ref="A190:A191"/>
    <mergeCell ref="A214:A215"/>
    <mergeCell ref="F214:F215"/>
    <mergeCell ref="G214:G215"/>
    <mergeCell ref="H214:H215"/>
    <mergeCell ref="J214:J215"/>
    <mergeCell ref="A199:A200"/>
    <mergeCell ref="A59:A60"/>
    <mergeCell ref="F59:F60"/>
    <mergeCell ref="G59:G60"/>
    <mergeCell ref="H59:H60"/>
    <mergeCell ref="J59:J60"/>
    <mergeCell ref="A62:A63"/>
    <mergeCell ref="F62:F63"/>
    <mergeCell ref="G62:G63"/>
    <mergeCell ref="H62:H63"/>
    <mergeCell ref="J62:J63"/>
    <mergeCell ref="A29:A30"/>
    <mergeCell ref="F29:F30"/>
    <mergeCell ref="G29:G30"/>
    <mergeCell ref="H29:H30"/>
    <mergeCell ref="J29:J30"/>
    <mergeCell ref="A32:A33"/>
    <mergeCell ref="F32:F33"/>
    <mergeCell ref="G32:G33"/>
    <mergeCell ref="H32:H33"/>
    <mergeCell ref="J32:J33"/>
    <mergeCell ref="F199:F200"/>
    <mergeCell ref="G199:G200"/>
    <mergeCell ref="H199:H200"/>
    <mergeCell ref="J199:J200"/>
    <mergeCell ref="F68:H68"/>
    <mergeCell ref="B70:J70"/>
    <mergeCell ref="J65:J66"/>
    <mergeCell ref="J35:J36"/>
    <mergeCell ref="A124:A125"/>
    <mergeCell ref="A173:A174"/>
    <mergeCell ref="F173:F174"/>
    <mergeCell ref="G173:G174"/>
    <mergeCell ref="H173:H174"/>
    <mergeCell ref="A130:A131"/>
    <mergeCell ref="F130:F131"/>
    <mergeCell ref="G130:G131"/>
    <mergeCell ref="H130:H131"/>
    <mergeCell ref="A136:A137"/>
    <mergeCell ref="A72:A73"/>
    <mergeCell ref="D74:D75"/>
    <mergeCell ref="F77:H77"/>
    <mergeCell ref="A65:A66"/>
    <mergeCell ref="F65:F66"/>
    <mergeCell ref="G65:G66"/>
    <mergeCell ref="H65:H66"/>
    <mergeCell ref="A56:A57"/>
    <mergeCell ref="F56:F57"/>
    <mergeCell ref="G56:G57"/>
    <mergeCell ref="H56:H57"/>
    <mergeCell ref="J56:J57"/>
    <mergeCell ref="J53:J54"/>
    <mergeCell ref="A53:A54"/>
    <mergeCell ref="F53:F54"/>
    <mergeCell ref="A50:A51"/>
    <mergeCell ref="F50:F51"/>
    <mergeCell ref="G50:G51"/>
    <mergeCell ref="H50:H51"/>
    <mergeCell ref="J50:J51"/>
    <mergeCell ref="J173:J174"/>
    <mergeCell ref="A170:A171"/>
    <mergeCell ref="F170:F171"/>
    <mergeCell ref="G170:G171"/>
    <mergeCell ref="H170:H171"/>
    <mergeCell ref="A44:A45"/>
    <mergeCell ref="F44:F45"/>
    <mergeCell ref="G44:G45"/>
    <mergeCell ref="H44:H45"/>
    <mergeCell ref="J44:J45"/>
    <mergeCell ref="A35:A36"/>
    <mergeCell ref="F35:F36"/>
    <mergeCell ref="G35:G36"/>
    <mergeCell ref="J84:J85"/>
    <mergeCell ref="B79:J79"/>
    <mergeCell ref="H23:H24"/>
    <mergeCell ref="J23:J24"/>
    <mergeCell ref="A26:A27"/>
    <mergeCell ref="F26:F27"/>
    <mergeCell ref="G26:G27"/>
    <mergeCell ref="F38:H38"/>
    <mergeCell ref="H35:H36"/>
    <mergeCell ref="H81:H82"/>
    <mergeCell ref="J99:J100"/>
    <mergeCell ref="G53:G54"/>
    <mergeCell ref="H53:H54"/>
    <mergeCell ref="B40:J40"/>
    <mergeCell ref="A42:B42"/>
    <mergeCell ref="F84:F85"/>
    <mergeCell ref="G47:G48"/>
    <mergeCell ref="H47:H48"/>
    <mergeCell ref="J47:J48"/>
    <mergeCell ref="F47:F48"/>
    <mergeCell ref="H20:H21"/>
    <mergeCell ref="B268:J268"/>
    <mergeCell ref="A272:A273"/>
    <mergeCell ref="F272:F273"/>
    <mergeCell ref="A47:A48"/>
    <mergeCell ref="G99:G100"/>
    <mergeCell ref="F99:F100"/>
    <mergeCell ref="H26:H27"/>
    <mergeCell ref="J26:J27"/>
    <mergeCell ref="F93:F94"/>
    <mergeCell ref="A3:B3"/>
    <mergeCell ref="D3:J4"/>
    <mergeCell ref="A6:B6"/>
    <mergeCell ref="D6:J6"/>
    <mergeCell ref="A7:B7"/>
    <mergeCell ref="B18:J18"/>
    <mergeCell ref="A4:B4"/>
    <mergeCell ref="D7:J7"/>
    <mergeCell ref="G93:G94"/>
    <mergeCell ref="H93:H94"/>
    <mergeCell ref="H96:H97"/>
    <mergeCell ref="G84:G85"/>
    <mergeCell ref="H84:H85"/>
    <mergeCell ref="I81:I82"/>
    <mergeCell ref="J81:J82"/>
    <mergeCell ref="I20:I21"/>
    <mergeCell ref="J20:J21"/>
    <mergeCell ref="A23:A24"/>
    <mergeCell ref="F23:F24"/>
    <mergeCell ref="A81:A82"/>
    <mergeCell ref="F81:F82"/>
    <mergeCell ref="G81:G82"/>
    <mergeCell ref="A20:A21"/>
    <mergeCell ref="F20:F21"/>
    <mergeCell ref="G20:G21"/>
    <mergeCell ref="A108:A109"/>
    <mergeCell ref="A96:A97"/>
    <mergeCell ref="F96:F97"/>
    <mergeCell ref="G96:G97"/>
    <mergeCell ref="A99:A100"/>
    <mergeCell ref="F102:H102"/>
    <mergeCell ref="H108:H109"/>
    <mergeCell ref="H99:H100"/>
    <mergeCell ref="G23:G24"/>
    <mergeCell ref="J108:J109"/>
    <mergeCell ref="F300:H300"/>
    <mergeCell ref="J118:J119"/>
    <mergeCell ref="B106:J106"/>
    <mergeCell ref="F111:H111"/>
    <mergeCell ref="F108:F109"/>
    <mergeCell ref="G108:G109"/>
    <mergeCell ref="J170:J171"/>
    <mergeCell ref="F193:F194"/>
    <mergeCell ref="B113:J113"/>
    <mergeCell ref="A118:A119"/>
    <mergeCell ref="F118:F119"/>
    <mergeCell ref="G118:G119"/>
    <mergeCell ref="H118:H119"/>
    <mergeCell ref="A121:A122"/>
    <mergeCell ref="F121:F122"/>
    <mergeCell ref="G121:G122"/>
    <mergeCell ref="H121:H122"/>
    <mergeCell ref="J121:J122"/>
    <mergeCell ref="F124:F125"/>
    <mergeCell ref="G124:G125"/>
    <mergeCell ref="H124:H125"/>
    <mergeCell ref="J124:J125"/>
    <mergeCell ref="A127:A128"/>
    <mergeCell ref="F127:F128"/>
    <mergeCell ref="G127:G128"/>
    <mergeCell ref="H127:H128"/>
    <mergeCell ref="J127:J128"/>
    <mergeCell ref="J130:J131"/>
    <mergeCell ref="A133:A134"/>
    <mergeCell ref="F133:F134"/>
    <mergeCell ref="G133:G134"/>
    <mergeCell ref="H133:H134"/>
    <mergeCell ref="J133:J134"/>
    <mergeCell ref="F136:F137"/>
    <mergeCell ref="G136:G137"/>
    <mergeCell ref="H136:H137"/>
    <mergeCell ref="J136:J137"/>
    <mergeCell ref="A139:A140"/>
    <mergeCell ref="F139:F140"/>
    <mergeCell ref="G139:G140"/>
    <mergeCell ref="H139:H140"/>
    <mergeCell ref="J139:J140"/>
    <mergeCell ref="A142:A143"/>
    <mergeCell ref="F142:F143"/>
    <mergeCell ref="G142:G143"/>
    <mergeCell ref="H142:H143"/>
    <mergeCell ref="J142:J143"/>
    <mergeCell ref="F145:H145"/>
    <mergeCell ref="B147:J147"/>
    <mergeCell ref="A149:A150"/>
    <mergeCell ref="F149:F150"/>
    <mergeCell ref="G149:G150"/>
    <mergeCell ref="H149:H150"/>
    <mergeCell ref="J149:J150"/>
    <mergeCell ref="A152:A153"/>
    <mergeCell ref="F152:F153"/>
    <mergeCell ref="G152:G153"/>
    <mergeCell ref="H152:H153"/>
    <mergeCell ref="J152:J153"/>
    <mergeCell ref="A217:A218"/>
    <mergeCell ref="F217:F218"/>
    <mergeCell ref="G217:G218"/>
    <mergeCell ref="H217:H218"/>
    <mergeCell ref="J217:J218"/>
    <mergeCell ref="A155:A156"/>
    <mergeCell ref="F155:F156"/>
    <mergeCell ref="G155:G156"/>
    <mergeCell ref="H155:H156"/>
    <mergeCell ref="J155:J156"/>
    <mergeCell ref="F158:H158"/>
    <mergeCell ref="A164:A165"/>
    <mergeCell ref="F164:F165"/>
    <mergeCell ref="G164:G165"/>
    <mergeCell ref="H164:H165"/>
    <mergeCell ref="J164:J165"/>
    <mergeCell ref="A167:A168"/>
    <mergeCell ref="F167:F168"/>
    <mergeCell ref="G167:G168"/>
    <mergeCell ref="H167:H168"/>
    <mergeCell ref="J167:J168"/>
    <mergeCell ref="A176:A177"/>
    <mergeCell ref="F176:F177"/>
    <mergeCell ref="G176:G177"/>
    <mergeCell ref="H176:H177"/>
    <mergeCell ref="J176:J177"/>
    <mergeCell ref="A193:A194"/>
    <mergeCell ref="G193:G194"/>
    <mergeCell ref="H193:H194"/>
    <mergeCell ref="J193:J194"/>
    <mergeCell ref="F190:F191"/>
    <mergeCell ref="F182:H182"/>
    <mergeCell ref="A179:A180"/>
    <mergeCell ref="F179:F180"/>
    <mergeCell ref="G179:G180"/>
    <mergeCell ref="H179:H180"/>
    <mergeCell ref="J179:J180"/>
    <mergeCell ref="B185:J185"/>
    <mergeCell ref="A187:A188"/>
    <mergeCell ref="F187:F188"/>
    <mergeCell ref="G187:G188"/>
    <mergeCell ref="H187:H188"/>
    <mergeCell ref="J187:J188"/>
    <mergeCell ref="G211:G212"/>
    <mergeCell ref="H211:H212"/>
    <mergeCell ref="J211:J212"/>
    <mergeCell ref="A205:A206"/>
    <mergeCell ref="F205:F206"/>
    <mergeCell ref="G205:G206"/>
    <mergeCell ref="H205:H206"/>
    <mergeCell ref="J205:J206"/>
    <mergeCell ref="H202:H203"/>
    <mergeCell ref="J202:J203"/>
    <mergeCell ref="A208:A209"/>
    <mergeCell ref="F208:F209"/>
    <mergeCell ref="G208:G209"/>
    <mergeCell ref="H208:H209"/>
    <mergeCell ref="J208:J209"/>
    <mergeCell ref="A229:A230"/>
    <mergeCell ref="F229:F230"/>
    <mergeCell ref="G229:G230"/>
    <mergeCell ref="A223:A224"/>
    <mergeCell ref="F223:F224"/>
    <mergeCell ref="A202:A203"/>
    <mergeCell ref="F202:F203"/>
    <mergeCell ref="G202:G203"/>
    <mergeCell ref="A211:A212"/>
    <mergeCell ref="F211:F212"/>
    <mergeCell ref="B234:J234"/>
    <mergeCell ref="A236:A237"/>
    <mergeCell ref="F236:F237"/>
    <mergeCell ref="G236:G237"/>
    <mergeCell ref="H236:H237"/>
    <mergeCell ref="A220:A221"/>
    <mergeCell ref="F220:F221"/>
    <mergeCell ref="G220:G221"/>
    <mergeCell ref="H220:H221"/>
    <mergeCell ref="J220:J221"/>
    <mergeCell ref="J263:J264"/>
    <mergeCell ref="F266:H266"/>
    <mergeCell ref="A242:A243"/>
    <mergeCell ref="F242:F243"/>
    <mergeCell ref="G242:G243"/>
    <mergeCell ref="H242:H243"/>
    <mergeCell ref="J242:J243"/>
    <mergeCell ref="A251:A252"/>
    <mergeCell ref="F251:F252"/>
    <mergeCell ref="G251:G252"/>
    <mergeCell ref="F302:H302"/>
    <mergeCell ref="F303:H303"/>
    <mergeCell ref="F304:H304"/>
    <mergeCell ref="A263:A264"/>
    <mergeCell ref="F263:F264"/>
    <mergeCell ref="G263:G264"/>
    <mergeCell ref="H263:H264"/>
    <mergeCell ref="F274:H274"/>
    <mergeCell ref="B276:J276"/>
    <mergeCell ref="A278:A279"/>
    <mergeCell ref="F278:F279"/>
    <mergeCell ref="F305:H305"/>
    <mergeCell ref="J284:J285"/>
    <mergeCell ref="F280:H280"/>
    <mergeCell ref="H278:H279"/>
    <mergeCell ref="A296:J296"/>
    <mergeCell ref="F301:H301"/>
    <mergeCell ref="F306:H306"/>
    <mergeCell ref="F307:H307"/>
    <mergeCell ref="F308:H308"/>
    <mergeCell ref="F309:H309"/>
    <mergeCell ref="F312:H312"/>
    <mergeCell ref="D324:H324"/>
    <mergeCell ref="D316:H316"/>
    <mergeCell ref="D318:H318"/>
    <mergeCell ref="D320:H320"/>
    <mergeCell ref="D322:H322"/>
    <mergeCell ref="F310:H310"/>
    <mergeCell ref="F311:H311"/>
    <mergeCell ref="B282:J282"/>
    <mergeCell ref="A87:A88"/>
    <mergeCell ref="F87:F88"/>
    <mergeCell ref="G87:G88"/>
    <mergeCell ref="H87:H88"/>
    <mergeCell ref="J87:J88"/>
    <mergeCell ref="H90:H91"/>
    <mergeCell ref="J90:J91"/>
    <mergeCell ref="F196:F197"/>
    <mergeCell ref="J96:J97"/>
    <mergeCell ref="F287:H287"/>
    <mergeCell ref="A284:A285"/>
    <mergeCell ref="F284:F285"/>
    <mergeCell ref="G284:G285"/>
    <mergeCell ref="H284:H285"/>
    <mergeCell ref="G272:G273"/>
    <mergeCell ref="H272:H273"/>
    <mergeCell ref="J272:J273"/>
    <mergeCell ref="A93:A94"/>
    <mergeCell ref="J93:J94"/>
    <mergeCell ref="A84:A85"/>
    <mergeCell ref="G196:G197"/>
    <mergeCell ref="H196:H197"/>
    <mergeCell ref="J196:J197"/>
    <mergeCell ref="A90:A91"/>
    <mergeCell ref="F90:F91"/>
    <mergeCell ref="G90:G91"/>
    <mergeCell ref="A196:A197"/>
  </mergeCells>
  <printOptions horizontalCentered="1"/>
  <pageMargins left="0.11811023622047245" right="0.11811023622047245" top="0" bottom="0" header="0.11811023622047245" footer="0.11811023622047245"/>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H42"/>
  <sheetViews>
    <sheetView view="pageBreakPreview" zoomScale="115" zoomScaleSheetLayoutView="115" zoomScalePageLayoutView="0" workbookViewId="0" topLeftCell="A22">
      <selection activeCell="A1" sqref="A1:F1"/>
    </sheetView>
  </sheetViews>
  <sheetFormatPr defaultColWidth="9.140625" defaultRowHeight="12.75"/>
  <cols>
    <col min="1" max="1" width="5.140625" style="128" customWidth="1"/>
    <col min="2" max="2" width="63.28125" style="129" customWidth="1"/>
    <col min="3" max="3" width="11.00390625" style="128" bestFit="1" customWidth="1"/>
    <col min="4" max="4" width="13.7109375" style="127" customWidth="1"/>
    <col min="5" max="5" width="15.140625" style="127" customWidth="1"/>
    <col min="6" max="6" width="15.7109375" style="127" bestFit="1" customWidth="1"/>
    <col min="7" max="7" width="11.140625" style="127" hidden="1" customWidth="1"/>
    <col min="8" max="8" width="15.57421875" style="127" hidden="1" customWidth="1"/>
    <col min="9" max="16384" width="9.140625" style="127" customWidth="1"/>
  </cols>
  <sheetData>
    <row r="1" spans="1:6" s="164" customFormat="1" ht="39.75" customHeight="1" thickBot="1">
      <c r="A1" s="404" t="s">
        <v>388</v>
      </c>
      <c r="B1" s="324"/>
      <c r="C1" s="324"/>
      <c r="D1" s="324"/>
      <c r="E1" s="324"/>
      <c r="F1" s="325"/>
    </row>
    <row r="2" spans="1:8" ht="20.25" customHeight="1" hidden="1" thickBot="1">
      <c r="A2" s="163"/>
      <c r="B2" s="162"/>
      <c r="C2" s="162"/>
      <c r="D2" s="329" t="s">
        <v>266</v>
      </c>
      <c r="E2" s="330"/>
      <c r="F2" s="331"/>
      <c r="G2" s="326" t="s">
        <v>265</v>
      </c>
      <c r="H2" s="327"/>
    </row>
    <row r="3" spans="1:8" s="159" customFormat="1" ht="43.5" customHeight="1">
      <c r="A3" s="160" t="s">
        <v>264</v>
      </c>
      <c r="B3" s="161" t="s">
        <v>263</v>
      </c>
      <c r="C3" s="160" t="s">
        <v>262</v>
      </c>
      <c r="D3" s="160" t="s">
        <v>259</v>
      </c>
      <c r="E3" s="160" t="s">
        <v>261</v>
      </c>
      <c r="F3" s="160" t="s">
        <v>260</v>
      </c>
      <c r="G3" s="160" t="s">
        <v>259</v>
      </c>
      <c r="H3" s="160" t="s">
        <v>258</v>
      </c>
    </row>
    <row r="4" spans="1:8" s="157" customFormat="1" ht="20.25" customHeight="1">
      <c r="A4" s="328" t="s">
        <v>257</v>
      </c>
      <c r="B4" s="328"/>
      <c r="C4" s="328"/>
      <c r="D4" s="328"/>
      <c r="E4" s="328"/>
      <c r="F4" s="328"/>
      <c r="G4" s="328"/>
      <c r="H4" s="328"/>
    </row>
    <row r="5" spans="1:8" s="157" customFormat="1" ht="20.25" customHeight="1">
      <c r="A5" s="158"/>
      <c r="B5" s="328" t="s">
        <v>256</v>
      </c>
      <c r="C5" s="328"/>
      <c r="D5" s="328"/>
      <c r="E5" s="328"/>
      <c r="F5" s="328"/>
      <c r="G5" s="328"/>
      <c r="H5" s="328"/>
    </row>
    <row r="6" spans="1:8" s="156" customFormat="1" ht="11.25">
      <c r="A6" s="315">
        <v>1</v>
      </c>
      <c r="B6" s="155" t="s">
        <v>353</v>
      </c>
      <c r="C6" s="316" t="s">
        <v>245</v>
      </c>
      <c r="D6" s="317">
        <v>1</v>
      </c>
      <c r="E6" s="318"/>
      <c r="F6" s="318">
        <f>E6*D6</f>
        <v>0</v>
      </c>
      <c r="G6" s="317">
        <v>1</v>
      </c>
      <c r="H6" s="314">
        <v>350</v>
      </c>
    </row>
    <row r="7" spans="1:8" s="156" customFormat="1" ht="22.5">
      <c r="A7" s="315"/>
      <c r="B7" s="155" t="s">
        <v>354</v>
      </c>
      <c r="C7" s="316"/>
      <c r="D7" s="317"/>
      <c r="E7" s="318"/>
      <c r="F7" s="318"/>
      <c r="G7" s="317"/>
      <c r="H7" s="314"/>
    </row>
    <row r="8" spans="1:8" s="156" customFormat="1" ht="22.5">
      <c r="A8" s="315">
        <v>2</v>
      </c>
      <c r="B8" s="155" t="s">
        <v>355</v>
      </c>
      <c r="C8" s="316" t="s">
        <v>245</v>
      </c>
      <c r="D8" s="317">
        <v>1</v>
      </c>
      <c r="E8" s="318"/>
      <c r="F8" s="318">
        <f>E8*D8</f>
        <v>0</v>
      </c>
      <c r="G8" s="317">
        <v>2</v>
      </c>
      <c r="H8" s="314">
        <v>360</v>
      </c>
    </row>
    <row r="9" spans="1:8" s="156" customFormat="1" ht="28.5" customHeight="1">
      <c r="A9" s="315"/>
      <c r="B9" s="155" t="s">
        <v>356</v>
      </c>
      <c r="C9" s="316"/>
      <c r="D9" s="317"/>
      <c r="E9" s="318"/>
      <c r="F9" s="318"/>
      <c r="G9" s="317"/>
      <c r="H9" s="314"/>
    </row>
    <row r="10" spans="1:8" s="156" customFormat="1" ht="30" customHeight="1">
      <c r="A10" s="315">
        <v>3</v>
      </c>
      <c r="B10" s="155" t="s">
        <v>255</v>
      </c>
      <c r="C10" s="316" t="s">
        <v>13</v>
      </c>
      <c r="D10" s="317">
        <v>270</v>
      </c>
      <c r="E10" s="318"/>
      <c r="F10" s="318">
        <f>E10*D10</f>
        <v>0</v>
      </c>
      <c r="G10" s="317">
        <v>250</v>
      </c>
      <c r="H10" s="314">
        <v>375</v>
      </c>
    </row>
    <row r="11" spans="1:8" s="156" customFormat="1" ht="31.5" customHeight="1">
      <c r="A11" s="315"/>
      <c r="B11" s="155" t="s">
        <v>254</v>
      </c>
      <c r="C11" s="316"/>
      <c r="D11" s="317"/>
      <c r="E11" s="318"/>
      <c r="F11" s="318"/>
      <c r="G11" s="317"/>
      <c r="H11" s="314"/>
    </row>
    <row r="12" spans="1:8" s="140" customFormat="1" ht="27" customHeight="1">
      <c r="A12" s="315">
        <v>4</v>
      </c>
      <c r="B12" s="155" t="s">
        <v>357</v>
      </c>
      <c r="C12" s="316" t="s">
        <v>13</v>
      </c>
      <c r="D12" s="317">
        <v>20</v>
      </c>
      <c r="E12" s="318"/>
      <c r="F12" s="318">
        <f>E12*D12</f>
        <v>0</v>
      </c>
      <c r="G12" s="317">
        <v>600</v>
      </c>
      <c r="H12" s="314">
        <v>1080</v>
      </c>
    </row>
    <row r="13" spans="1:8" s="140" customFormat="1" ht="30.75" customHeight="1">
      <c r="A13" s="315"/>
      <c r="B13" s="155" t="s">
        <v>358</v>
      </c>
      <c r="C13" s="316"/>
      <c r="D13" s="317"/>
      <c r="E13" s="318"/>
      <c r="F13" s="318"/>
      <c r="G13" s="317"/>
      <c r="H13" s="314"/>
    </row>
    <row r="14" spans="1:8" s="140" customFormat="1" ht="27" customHeight="1">
      <c r="A14" s="315">
        <v>4</v>
      </c>
      <c r="B14" s="155" t="s">
        <v>253</v>
      </c>
      <c r="C14" s="316" t="s">
        <v>13</v>
      </c>
      <c r="D14" s="317">
        <v>400</v>
      </c>
      <c r="E14" s="318"/>
      <c r="F14" s="318">
        <f>E14*D14</f>
        <v>0</v>
      </c>
      <c r="G14" s="317">
        <v>600</v>
      </c>
      <c r="H14" s="314">
        <v>1080</v>
      </c>
    </row>
    <row r="15" spans="1:8" s="140" customFormat="1" ht="30.75" customHeight="1">
      <c r="A15" s="315"/>
      <c r="B15" s="155" t="s">
        <v>252</v>
      </c>
      <c r="C15" s="316"/>
      <c r="D15" s="317"/>
      <c r="E15" s="318"/>
      <c r="F15" s="318"/>
      <c r="G15" s="317"/>
      <c r="H15" s="314"/>
    </row>
    <row r="16" spans="1:8" s="140" customFormat="1" ht="23.25" customHeight="1">
      <c r="A16" s="315">
        <v>6</v>
      </c>
      <c r="B16" s="155" t="s">
        <v>251</v>
      </c>
      <c r="C16" s="316" t="s">
        <v>248</v>
      </c>
      <c r="D16" s="317">
        <v>3</v>
      </c>
      <c r="E16" s="318"/>
      <c r="F16" s="318">
        <f>E16*D16</f>
        <v>0</v>
      </c>
      <c r="G16" s="317">
        <v>80</v>
      </c>
      <c r="H16" s="314">
        <v>960</v>
      </c>
    </row>
    <row r="17" spans="1:8" s="140" customFormat="1" ht="22.5" customHeight="1">
      <c r="A17" s="315"/>
      <c r="B17" s="155" t="s">
        <v>250</v>
      </c>
      <c r="C17" s="316"/>
      <c r="D17" s="317"/>
      <c r="E17" s="318"/>
      <c r="F17" s="318"/>
      <c r="G17" s="317"/>
      <c r="H17" s="314"/>
    </row>
    <row r="18" spans="1:8" s="140" customFormat="1" ht="30" customHeight="1">
      <c r="A18" s="315">
        <v>7</v>
      </c>
      <c r="B18" s="155" t="s">
        <v>249</v>
      </c>
      <c r="C18" s="316" t="s">
        <v>248</v>
      </c>
      <c r="D18" s="317">
        <v>65</v>
      </c>
      <c r="E18" s="318"/>
      <c r="F18" s="318">
        <f>E18*D18</f>
        <v>0</v>
      </c>
      <c r="G18" s="317">
        <v>80</v>
      </c>
      <c r="H18" s="314">
        <v>960</v>
      </c>
    </row>
    <row r="19" spans="1:8" s="140" customFormat="1" ht="30" customHeight="1">
      <c r="A19" s="315"/>
      <c r="B19" s="155" t="s">
        <v>247</v>
      </c>
      <c r="C19" s="316"/>
      <c r="D19" s="317"/>
      <c r="E19" s="318"/>
      <c r="F19" s="318"/>
      <c r="G19" s="317"/>
      <c r="H19" s="314"/>
    </row>
    <row r="20" spans="1:8" s="140" customFormat="1" ht="27" customHeight="1">
      <c r="A20" s="315">
        <v>8</v>
      </c>
      <c r="B20" s="155" t="s">
        <v>246</v>
      </c>
      <c r="C20" s="316" t="s">
        <v>245</v>
      </c>
      <c r="D20" s="317">
        <v>21</v>
      </c>
      <c r="E20" s="318"/>
      <c r="F20" s="318">
        <f>E20*D20</f>
        <v>0</v>
      </c>
      <c r="G20" s="317">
        <v>42</v>
      </c>
      <c r="H20" s="314">
        <v>504</v>
      </c>
    </row>
    <row r="21" spans="1:8" s="140" customFormat="1" ht="21" customHeight="1">
      <c r="A21" s="315"/>
      <c r="B21" s="155" t="s">
        <v>244</v>
      </c>
      <c r="C21" s="316"/>
      <c r="D21" s="317"/>
      <c r="E21" s="318"/>
      <c r="F21" s="318"/>
      <c r="G21" s="317"/>
      <c r="H21" s="314"/>
    </row>
    <row r="22" spans="1:8" s="140" customFormat="1" ht="25.5" customHeight="1">
      <c r="A22" s="315">
        <v>9</v>
      </c>
      <c r="B22" s="155" t="s">
        <v>243</v>
      </c>
      <c r="C22" s="316" t="s">
        <v>242</v>
      </c>
      <c r="D22" s="317">
        <v>51</v>
      </c>
      <c r="E22" s="318"/>
      <c r="F22" s="318">
        <f>E22*D22</f>
        <v>0</v>
      </c>
      <c r="G22" s="317">
        <v>42</v>
      </c>
      <c r="H22" s="314">
        <v>2100</v>
      </c>
    </row>
    <row r="23" spans="1:8" s="140" customFormat="1" ht="30.75" customHeight="1">
      <c r="A23" s="315"/>
      <c r="B23" s="155" t="s">
        <v>241</v>
      </c>
      <c r="C23" s="316"/>
      <c r="D23" s="317"/>
      <c r="E23" s="318"/>
      <c r="F23" s="318"/>
      <c r="G23" s="317"/>
      <c r="H23" s="314"/>
    </row>
    <row r="24" spans="1:8" s="140" customFormat="1" ht="15.75" customHeight="1">
      <c r="A24" s="315">
        <v>10</v>
      </c>
      <c r="B24" s="155" t="s">
        <v>240</v>
      </c>
      <c r="C24" s="316" t="s">
        <v>239</v>
      </c>
      <c r="D24" s="317">
        <v>6</v>
      </c>
      <c r="E24" s="318"/>
      <c r="F24" s="318">
        <f>E24*D24</f>
        <v>0</v>
      </c>
      <c r="G24" s="317">
        <v>20</v>
      </c>
      <c r="H24" s="314">
        <v>260</v>
      </c>
    </row>
    <row r="25" spans="1:8" s="140" customFormat="1" ht="15.75" customHeight="1">
      <c r="A25" s="315"/>
      <c r="B25" s="155" t="s">
        <v>238</v>
      </c>
      <c r="C25" s="316"/>
      <c r="D25" s="317"/>
      <c r="E25" s="318"/>
      <c r="F25" s="318"/>
      <c r="G25" s="317"/>
      <c r="H25" s="314"/>
    </row>
    <row r="26" spans="1:8" s="140" customFormat="1" ht="15.75" customHeight="1">
      <c r="A26" s="315">
        <v>11</v>
      </c>
      <c r="B26" s="155" t="s">
        <v>237</v>
      </c>
      <c r="C26" s="316" t="s">
        <v>235</v>
      </c>
      <c r="D26" s="317">
        <v>34</v>
      </c>
      <c r="E26" s="318"/>
      <c r="F26" s="318">
        <f>E26*D26</f>
        <v>0</v>
      </c>
      <c r="G26" s="317">
        <v>100</v>
      </c>
      <c r="H26" s="314">
        <v>1200</v>
      </c>
    </row>
    <row r="27" spans="1:8" s="140" customFormat="1" ht="15.75" customHeight="1">
      <c r="A27" s="315"/>
      <c r="B27" s="155" t="s">
        <v>236</v>
      </c>
      <c r="C27" s="316"/>
      <c r="D27" s="317"/>
      <c r="E27" s="318"/>
      <c r="F27" s="318"/>
      <c r="G27" s="317"/>
      <c r="H27" s="314"/>
    </row>
    <row r="28" spans="1:8" s="140" customFormat="1" ht="30.75" customHeight="1">
      <c r="A28" s="315">
        <v>12</v>
      </c>
      <c r="B28" s="155" t="s">
        <v>234</v>
      </c>
      <c r="C28" s="316" t="s">
        <v>233</v>
      </c>
      <c r="D28" s="317">
        <v>1</v>
      </c>
      <c r="E28" s="318"/>
      <c r="F28" s="318">
        <f>E28*D28</f>
        <v>0</v>
      </c>
      <c r="G28" s="317">
        <v>1</v>
      </c>
      <c r="H28" s="314">
        <v>300</v>
      </c>
    </row>
    <row r="29" spans="1:8" s="140" customFormat="1" ht="18" customHeight="1">
      <c r="A29" s="315"/>
      <c r="B29" s="155" t="s">
        <v>232</v>
      </c>
      <c r="C29" s="316"/>
      <c r="D29" s="317"/>
      <c r="E29" s="318"/>
      <c r="F29" s="318"/>
      <c r="G29" s="317"/>
      <c r="H29" s="314"/>
    </row>
    <row r="30" spans="1:8" s="140" customFormat="1" ht="18" customHeight="1">
      <c r="A30" s="151"/>
      <c r="B30" s="152"/>
      <c r="C30" s="151"/>
      <c r="D30" s="150"/>
      <c r="E30" s="154" t="s">
        <v>231</v>
      </c>
      <c r="F30" s="153">
        <f>SUM(F6:F29)</f>
        <v>0</v>
      </c>
      <c r="H30" s="153">
        <f>SUM(H6:H29)</f>
        <v>9529</v>
      </c>
    </row>
    <row r="31" spans="1:6" s="140" customFormat="1" ht="25.5" customHeight="1">
      <c r="A31" s="151"/>
      <c r="B31" s="152" t="s">
        <v>230</v>
      </c>
      <c r="C31" s="151"/>
      <c r="D31" s="150"/>
      <c r="E31" s="150"/>
      <c r="F31" s="149"/>
    </row>
    <row r="32" spans="1:4" s="140" customFormat="1" ht="21" customHeight="1">
      <c r="A32" s="147"/>
      <c r="B32" s="148" t="s">
        <v>229</v>
      </c>
      <c r="C32" s="148"/>
      <c r="D32" s="146"/>
    </row>
    <row r="33" spans="1:6" s="140" customFormat="1" ht="18" customHeight="1">
      <c r="A33" s="147"/>
      <c r="B33" s="146" t="s">
        <v>228</v>
      </c>
      <c r="D33" s="146"/>
      <c r="E33" s="145"/>
      <c r="F33" s="144"/>
    </row>
    <row r="34" spans="2:8" s="140" customFormat="1" ht="19.5" customHeight="1" thickBot="1">
      <c r="B34" s="143" t="s">
        <v>227</v>
      </c>
      <c r="D34" s="141"/>
      <c r="E34" s="142"/>
      <c r="F34" s="142"/>
      <c r="G34" s="141"/>
      <c r="H34" s="141"/>
    </row>
    <row r="35" spans="1:8" ht="32.25" customHeight="1" hidden="1" thickBot="1" thickTop="1">
      <c r="A35" s="127"/>
      <c r="B35" s="139"/>
      <c r="C35" s="127"/>
      <c r="D35" s="138"/>
      <c r="E35" s="138"/>
      <c r="F35" s="138"/>
      <c r="G35" s="138"/>
      <c r="H35" s="138"/>
    </row>
    <row r="36" spans="1:7" ht="60.75" customHeight="1" hidden="1" thickTop="1">
      <c r="A36" s="127"/>
      <c r="B36" s="137" t="s">
        <v>226</v>
      </c>
      <c r="C36" s="136"/>
      <c r="D36" s="320" t="s">
        <v>225</v>
      </c>
      <c r="E36" s="320"/>
      <c r="F36" s="320"/>
      <c r="G36" s="135"/>
    </row>
    <row r="37" spans="3:7" ht="39.75" customHeight="1" hidden="1">
      <c r="C37" s="132"/>
      <c r="D37" s="132"/>
      <c r="G37" s="134"/>
    </row>
    <row r="38" spans="1:7" ht="4.5" customHeight="1" hidden="1">
      <c r="A38" s="127"/>
      <c r="B38" s="132"/>
      <c r="C38" s="132"/>
      <c r="D38" s="132"/>
      <c r="G38" s="134"/>
    </row>
    <row r="39" spans="1:6" ht="20.25" customHeight="1" hidden="1" thickBot="1">
      <c r="A39" s="127"/>
      <c r="B39" s="133"/>
      <c r="C39" s="132"/>
      <c r="D39" s="132"/>
      <c r="E39" s="322"/>
      <c r="F39" s="322"/>
    </row>
    <row r="40" spans="1:6" ht="68.25" customHeight="1" hidden="1" thickTop="1">
      <c r="A40" s="127"/>
      <c r="B40" s="323" t="s">
        <v>224</v>
      </c>
      <c r="C40" s="323"/>
      <c r="D40" s="131"/>
      <c r="E40" s="319" t="s">
        <v>223</v>
      </c>
      <c r="F40" s="319"/>
    </row>
    <row r="41" ht="12.75" customHeight="1" thickTop="1"/>
    <row r="42" spans="1:6" ht="3.75" customHeight="1">
      <c r="A42" s="321"/>
      <c r="B42" s="321"/>
      <c r="C42" s="321"/>
      <c r="D42" s="321"/>
      <c r="E42" s="321"/>
      <c r="F42" s="130"/>
    </row>
  </sheetData>
  <sheetProtection/>
  <mergeCells count="94">
    <mergeCell ref="A12:A13"/>
    <mergeCell ref="C12:C13"/>
    <mergeCell ref="D12:D13"/>
    <mergeCell ref="E12:E13"/>
    <mergeCell ref="F12:F13"/>
    <mergeCell ref="G12:G13"/>
    <mergeCell ref="H26:H27"/>
    <mergeCell ref="H28:H29"/>
    <mergeCell ref="D2:F2"/>
    <mergeCell ref="G26:G27"/>
    <mergeCell ref="G28:G29"/>
    <mergeCell ref="H10:H11"/>
    <mergeCell ref="H14:H15"/>
    <mergeCell ref="H20:H21"/>
    <mergeCell ref="H22:H23"/>
    <mergeCell ref="H24:H25"/>
    <mergeCell ref="G10:G11"/>
    <mergeCell ref="G14:G15"/>
    <mergeCell ref="G16:G17"/>
    <mergeCell ref="G20:G21"/>
    <mergeCell ref="G22:G23"/>
    <mergeCell ref="G24:G25"/>
    <mergeCell ref="H12:H13"/>
    <mergeCell ref="G2:H2"/>
    <mergeCell ref="A4:H4"/>
    <mergeCell ref="B5:H5"/>
    <mergeCell ref="G6:G7"/>
    <mergeCell ref="G8:G9"/>
    <mergeCell ref="H6:H7"/>
    <mergeCell ref="H8:H9"/>
    <mergeCell ref="F10:F11"/>
    <mergeCell ref="F8:F9"/>
    <mergeCell ref="H16:H17"/>
    <mergeCell ref="C26:C27"/>
    <mergeCell ref="D26:D27"/>
    <mergeCell ref="A28:A29"/>
    <mergeCell ref="C28:C29"/>
    <mergeCell ref="D28:D29"/>
    <mergeCell ref="E28:E29"/>
    <mergeCell ref="F28:F29"/>
    <mergeCell ref="E20:E21"/>
    <mergeCell ref="F20:F21"/>
    <mergeCell ref="A1:F1"/>
    <mergeCell ref="D6:D7"/>
    <mergeCell ref="A10:A11"/>
    <mergeCell ref="C10:C11"/>
    <mergeCell ref="C8:C9"/>
    <mergeCell ref="F6:F7"/>
    <mergeCell ref="A8:A9"/>
    <mergeCell ref="D8:D9"/>
    <mergeCell ref="E8:E9"/>
    <mergeCell ref="E10:E11"/>
    <mergeCell ref="E16:E17"/>
    <mergeCell ref="A14:A15"/>
    <mergeCell ref="C14:C15"/>
    <mergeCell ref="D14:D15"/>
    <mergeCell ref="F14:F15"/>
    <mergeCell ref="A22:A23"/>
    <mergeCell ref="E26:E27"/>
    <mergeCell ref="F26:F27"/>
    <mergeCell ref="E22:E23"/>
    <mergeCell ref="F22:F23"/>
    <mergeCell ref="A24:A25"/>
    <mergeCell ref="C24:C25"/>
    <mergeCell ref="D24:D25"/>
    <mergeCell ref="C22:C23"/>
    <mergeCell ref="D22:D23"/>
    <mergeCell ref="A42:E42"/>
    <mergeCell ref="E14:E15"/>
    <mergeCell ref="A16:A17"/>
    <mergeCell ref="A20:A21"/>
    <mergeCell ref="C20:C21"/>
    <mergeCell ref="D20:D21"/>
    <mergeCell ref="E39:F39"/>
    <mergeCell ref="C16:C17"/>
    <mergeCell ref="D16:D17"/>
    <mergeCell ref="B40:C40"/>
    <mergeCell ref="E40:F40"/>
    <mergeCell ref="D36:F36"/>
    <mergeCell ref="A6:A7"/>
    <mergeCell ref="C6:C7"/>
    <mergeCell ref="E6:E7"/>
    <mergeCell ref="D10:D11"/>
    <mergeCell ref="F16:F17"/>
    <mergeCell ref="A26:A27"/>
    <mergeCell ref="E24:E25"/>
    <mergeCell ref="F24:F25"/>
    <mergeCell ref="H18:H19"/>
    <mergeCell ref="A18:A19"/>
    <mergeCell ref="C18:C19"/>
    <mergeCell ref="D18:D19"/>
    <mergeCell ref="E18:E19"/>
    <mergeCell ref="F18:F19"/>
    <mergeCell ref="G18:G19"/>
  </mergeCells>
  <printOptions horizontalCentered="1"/>
  <pageMargins left="0.6692913385826772" right="0.15748031496062992" top="0.07874015748031496" bottom="0.11811023622047245" header="0" footer="0"/>
  <pageSetup horizontalDpi="300" verticalDpi="300" orientation="portrait" paperSize="9" scale="64" r:id="rId1"/>
  <headerFooter alignWithMargins="0">
    <oddHeader>&amp;C&amp;9BoQ Electrical instalation CAT V -&amp;"Arial,Bold" Paramasa e instalimit elektrik CAT V&amp;"Arial,Regular" - Predmer elektricne instalacije CAT V
Tipi A&amp;R&amp;9&amp;P</oddHeader>
  </headerFooter>
</worksheet>
</file>

<file path=xl/worksheets/sheet3.xml><?xml version="1.0" encoding="utf-8"?>
<worksheet xmlns="http://schemas.openxmlformats.org/spreadsheetml/2006/main" xmlns:r="http://schemas.openxmlformats.org/officeDocument/2006/relationships">
  <dimension ref="A2:I64"/>
  <sheetViews>
    <sheetView view="pageBreakPreview" zoomScale="85" zoomScaleNormal="115" zoomScaleSheetLayoutView="85" zoomScalePageLayoutView="0" workbookViewId="0" topLeftCell="A31">
      <selection activeCell="F64" sqref="F64"/>
    </sheetView>
  </sheetViews>
  <sheetFormatPr defaultColWidth="9.140625" defaultRowHeight="12.75"/>
  <cols>
    <col min="1" max="1" width="9.140625" style="165" customWidth="1"/>
    <col min="2" max="2" width="78.421875" style="165" bestFit="1" customWidth="1"/>
    <col min="3" max="3" width="9.140625" style="165" customWidth="1"/>
    <col min="4" max="4" width="9.140625" style="166" customWidth="1"/>
    <col min="5" max="5" width="10.8515625" style="167" bestFit="1" customWidth="1"/>
    <col min="6" max="6" width="15.7109375" style="168" customWidth="1"/>
    <col min="7" max="7" width="0" style="169" hidden="1" customWidth="1"/>
    <col min="8" max="8" width="17.57421875" style="169" hidden="1" customWidth="1"/>
    <col min="9" max="16384" width="9.140625" style="169" customWidth="1"/>
  </cols>
  <sheetData>
    <row r="1" ht="27" customHeight="1"/>
    <row r="2" spans="1:6" s="170" customFormat="1" ht="39" customHeight="1" thickBot="1">
      <c r="A2" s="398" t="s">
        <v>386</v>
      </c>
      <c r="B2" s="399"/>
      <c r="C2" s="399"/>
      <c r="D2" s="399"/>
      <c r="E2" s="399"/>
      <c r="F2" s="400"/>
    </row>
    <row r="3" spans="1:6" s="170" customFormat="1" ht="39" customHeight="1" thickBot="1">
      <c r="A3" s="332" t="s">
        <v>387</v>
      </c>
      <c r="B3" s="333"/>
      <c r="C3" s="333"/>
      <c r="D3" s="333"/>
      <c r="E3" s="333"/>
      <c r="F3" s="334"/>
    </row>
    <row r="4" spans="1:8" s="127" customFormat="1" ht="43.5" customHeight="1" thickBot="1">
      <c r="A4" s="171" t="s">
        <v>264</v>
      </c>
      <c r="B4" s="172" t="s">
        <v>263</v>
      </c>
      <c r="C4" s="335" t="s">
        <v>262</v>
      </c>
      <c r="D4" s="337" t="s">
        <v>259</v>
      </c>
      <c r="E4" s="337" t="s">
        <v>261</v>
      </c>
      <c r="F4" s="339" t="s">
        <v>260</v>
      </c>
      <c r="G4" s="173" t="s">
        <v>259</v>
      </c>
      <c r="H4" s="174" t="s">
        <v>258</v>
      </c>
    </row>
    <row r="5" spans="1:8" s="170" customFormat="1" ht="21" thickBot="1">
      <c r="A5" s="341" t="s">
        <v>267</v>
      </c>
      <c r="B5" s="342"/>
      <c r="C5" s="336"/>
      <c r="D5" s="338"/>
      <c r="E5" s="338"/>
      <c r="F5" s="340"/>
      <c r="G5" s="175" t="s">
        <v>268</v>
      </c>
      <c r="H5" s="176" t="s">
        <v>269</v>
      </c>
    </row>
    <row r="6" spans="1:8" s="170" customFormat="1" ht="15.75">
      <c r="A6" s="177" t="s">
        <v>270</v>
      </c>
      <c r="B6" s="343" t="s">
        <v>271</v>
      </c>
      <c r="C6" s="344"/>
      <c r="D6" s="344"/>
      <c r="E6" s="344"/>
      <c r="F6" s="344"/>
      <c r="G6" s="344"/>
      <c r="H6" s="345"/>
    </row>
    <row r="7" spans="1:8" ht="95.25" customHeight="1">
      <c r="A7" s="346">
        <v>1</v>
      </c>
      <c r="B7" s="178" t="s">
        <v>272</v>
      </c>
      <c r="C7" s="346" t="s">
        <v>13</v>
      </c>
      <c r="D7" s="349"/>
      <c r="E7" s="352"/>
      <c r="F7" s="354"/>
      <c r="G7" s="349"/>
      <c r="H7" s="354"/>
    </row>
    <row r="8" spans="1:8" ht="98.25" customHeight="1">
      <c r="A8" s="347"/>
      <c r="B8" s="178" t="s">
        <v>273</v>
      </c>
      <c r="C8" s="348"/>
      <c r="D8" s="350"/>
      <c r="E8" s="353"/>
      <c r="F8" s="355"/>
      <c r="G8" s="350"/>
      <c r="H8" s="355"/>
    </row>
    <row r="9" spans="1:8" ht="38.25">
      <c r="A9" s="346">
        <v>2</v>
      </c>
      <c r="B9" s="178" t="s">
        <v>274</v>
      </c>
      <c r="C9" s="348"/>
      <c r="D9" s="350"/>
      <c r="E9" s="352"/>
      <c r="F9" s="355"/>
      <c r="G9" s="350"/>
      <c r="H9" s="355"/>
    </row>
    <row r="10" spans="1:8" ht="63" customHeight="1">
      <c r="A10" s="347"/>
      <c r="B10" s="178" t="s">
        <v>275</v>
      </c>
      <c r="C10" s="348"/>
      <c r="D10" s="351"/>
      <c r="E10" s="353"/>
      <c r="F10" s="356"/>
      <c r="G10" s="351"/>
      <c r="H10" s="356"/>
    </row>
    <row r="11" spans="1:8" ht="22.5" customHeight="1">
      <c r="A11" s="346">
        <v>3</v>
      </c>
      <c r="B11" s="178" t="s">
        <v>276</v>
      </c>
      <c r="C11" s="348"/>
      <c r="D11" s="357">
        <v>42</v>
      </c>
      <c r="E11" s="352"/>
      <c r="F11" s="359">
        <f>E11*D11</f>
        <v>0</v>
      </c>
      <c r="G11" s="357"/>
      <c r="H11" s="361">
        <f>G11*E11</f>
        <v>0</v>
      </c>
    </row>
    <row r="12" spans="1:8" ht="22.5" customHeight="1">
      <c r="A12" s="347"/>
      <c r="B12" s="178" t="s">
        <v>277</v>
      </c>
      <c r="C12" s="348"/>
      <c r="D12" s="358"/>
      <c r="E12" s="353"/>
      <c r="F12" s="360"/>
      <c r="G12" s="358"/>
      <c r="H12" s="360"/>
    </row>
    <row r="13" spans="1:8" ht="25.5" customHeight="1">
      <c r="A13" s="346">
        <v>4</v>
      </c>
      <c r="B13" s="178" t="s">
        <v>278</v>
      </c>
      <c r="C13" s="348"/>
      <c r="D13" s="357">
        <v>52</v>
      </c>
      <c r="E13" s="352"/>
      <c r="F13" s="359">
        <f>E13*D13</f>
        <v>0</v>
      </c>
      <c r="G13" s="357"/>
      <c r="H13" s="361">
        <f>G13*E13</f>
        <v>0</v>
      </c>
    </row>
    <row r="14" spans="1:8" ht="25.5" customHeight="1">
      <c r="A14" s="347"/>
      <c r="B14" s="178" t="s">
        <v>279</v>
      </c>
      <c r="C14" s="348"/>
      <c r="D14" s="358"/>
      <c r="E14" s="353"/>
      <c r="F14" s="360"/>
      <c r="G14" s="358"/>
      <c r="H14" s="360"/>
    </row>
    <row r="15" spans="1:8" ht="25.5" customHeight="1">
      <c r="A15" s="346">
        <v>5</v>
      </c>
      <c r="B15" s="178" t="s">
        <v>280</v>
      </c>
      <c r="C15" s="348"/>
      <c r="D15" s="357">
        <v>24</v>
      </c>
      <c r="E15" s="352"/>
      <c r="F15" s="359">
        <f>E15*D15</f>
        <v>0</v>
      </c>
      <c r="G15" s="357"/>
      <c r="H15" s="361">
        <f>G15*E15</f>
        <v>0</v>
      </c>
    </row>
    <row r="16" spans="1:8" ht="25.5" customHeight="1">
      <c r="A16" s="347"/>
      <c r="B16" s="178" t="s">
        <v>281</v>
      </c>
      <c r="C16" s="348"/>
      <c r="D16" s="358"/>
      <c r="E16" s="353"/>
      <c r="F16" s="360"/>
      <c r="G16" s="358"/>
      <c r="H16" s="360"/>
    </row>
    <row r="17" spans="1:8" ht="25.5" customHeight="1">
      <c r="A17" s="346">
        <v>6</v>
      </c>
      <c r="B17" s="178" t="s">
        <v>282</v>
      </c>
      <c r="C17" s="348"/>
      <c r="D17" s="357">
        <v>16</v>
      </c>
      <c r="E17" s="352"/>
      <c r="F17" s="359">
        <f>E17*D17</f>
        <v>0</v>
      </c>
      <c r="G17" s="357"/>
      <c r="H17" s="361">
        <f>G17*E17</f>
        <v>0</v>
      </c>
    </row>
    <row r="18" spans="1:8" ht="25.5" customHeight="1">
      <c r="A18" s="347"/>
      <c r="B18" s="178" t="s">
        <v>283</v>
      </c>
      <c r="C18" s="348"/>
      <c r="D18" s="358"/>
      <c r="E18" s="353"/>
      <c r="F18" s="360"/>
      <c r="G18" s="358"/>
      <c r="H18" s="360"/>
    </row>
    <row r="19" spans="1:8" ht="25.5" customHeight="1">
      <c r="A19" s="346">
        <v>7</v>
      </c>
      <c r="B19" s="178" t="s">
        <v>284</v>
      </c>
      <c r="C19" s="348"/>
      <c r="D19" s="357">
        <v>16</v>
      </c>
      <c r="E19" s="352"/>
      <c r="F19" s="359">
        <f>E19*D19</f>
        <v>0</v>
      </c>
      <c r="G19" s="357"/>
      <c r="H19" s="361">
        <f>G19*E19</f>
        <v>0</v>
      </c>
    </row>
    <row r="20" spans="1:8" ht="25.5" customHeight="1">
      <c r="A20" s="347"/>
      <c r="B20" s="178" t="s">
        <v>285</v>
      </c>
      <c r="C20" s="347"/>
      <c r="D20" s="358"/>
      <c r="E20" s="353"/>
      <c r="F20" s="360"/>
      <c r="G20" s="358"/>
      <c r="H20" s="360"/>
    </row>
    <row r="21" spans="1:8" ht="38.25">
      <c r="A21" s="346">
        <v>8</v>
      </c>
      <c r="B21" s="178" t="s">
        <v>286</v>
      </c>
      <c r="C21" s="180" t="s">
        <v>287</v>
      </c>
      <c r="D21" s="357">
        <v>6</v>
      </c>
      <c r="E21" s="352"/>
      <c r="F21" s="359">
        <f>E21*D21</f>
        <v>0</v>
      </c>
      <c r="G21" s="357"/>
      <c r="H21" s="361">
        <f>G21*E21</f>
        <v>0</v>
      </c>
    </row>
    <row r="22" spans="1:8" ht="48" customHeight="1">
      <c r="A22" s="347"/>
      <c r="B22" s="178" t="s">
        <v>288</v>
      </c>
      <c r="C22" s="180" t="s">
        <v>70</v>
      </c>
      <c r="D22" s="358"/>
      <c r="E22" s="353"/>
      <c r="F22" s="360"/>
      <c r="G22" s="358"/>
      <c r="H22" s="360"/>
    </row>
    <row r="23" spans="1:8" ht="38.25">
      <c r="A23" s="346">
        <v>9</v>
      </c>
      <c r="B23" s="178" t="s">
        <v>289</v>
      </c>
      <c r="C23" s="180" t="s">
        <v>287</v>
      </c>
      <c r="D23" s="357">
        <v>1</v>
      </c>
      <c r="E23" s="352"/>
      <c r="F23" s="359">
        <f>E23*D23</f>
        <v>0</v>
      </c>
      <c r="G23" s="357"/>
      <c r="H23" s="361">
        <f>G23*E23</f>
        <v>0</v>
      </c>
    </row>
    <row r="24" spans="1:8" ht="48" customHeight="1">
      <c r="A24" s="347"/>
      <c r="B24" s="178" t="s">
        <v>290</v>
      </c>
      <c r="C24" s="180" t="s">
        <v>70</v>
      </c>
      <c r="D24" s="358"/>
      <c r="E24" s="353"/>
      <c r="F24" s="360"/>
      <c r="G24" s="358"/>
      <c r="H24" s="360"/>
    </row>
    <row r="25" spans="1:8" s="170" customFormat="1" ht="15.75" customHeight="1">
      <c r="A25" s="362" t="s">
        <v>291</v>
      </c>
      <c r="B25" s="363"/>
      <c r="C25" s="363"/>
      <c r="D25" s="363"/>
      <c r="E25" s="363"/>
      <c r="F25" s="182">
        <f>SUM(F7:F24)</f>
        <v>0</v>
      </c>
      <c r="H25" s="182">
        <f>SUM(H7:H24)</f>
        <v>0</v>
      </c>
    </row>
    <row r="26" spans="1:8" s="170" customFormat="1" ht="15.75" customHeight="1">
      <c r="A26" s="364" t="s">
        <v>292</v>
      </c>
      <c r="B26" s="365"/>
      <c r="C26" s="365"/>
      <c r="D26" s="365"/>
      <c r="E26" s="365"/>
      <c r="F26" s="365"/>
      <c r="G26" s="365"/>
      <c r="H26" s="366"/>
    </row>
    <row r="27" spans="1:8" s="170" customFormat="1" ht="15.75">
      <c r="A27" s="183" t="s">
        <v>293</v>
      </c>
      <c r="B27" s="367" t="s">
        <v>294</v>
      </c>
      <c r="C27" s="368"/>
      <c r="D27" s="368"/>
      <c r="E27" s="368"/>
      <c r="F27" s="368"/>
      <c r="G27" s="368"/>
      <c r="H27" s="369"/>
    </row>
    <row r="28" spans="1:8" s="170" customFormat="1" ht="27">
      <c r="A28" s="346">
        <v>1</v>
      </c>
      <c r="B28" s="184" t="s">
        <v>295</v>
      </c>
      <c r="C28" s="179" t="s">
        <v>296</v>
      </c>
      <c r="D28" s="370">
        <v>4.2</v>
      </c>
      <c r="E28" s="352"/>
      <c r="F28" s="361">
        <f>E28*D28</f>
        <v>0</v>
      </c>
      <c r="G28" s="370"/>
      <c r="H28" s="361">
        <f>G28*E28</f>
        <v>0</v>
      </c>
    </row>
    <row r="29" spans="1:8" s="170" customFormat="1" ht="28.5" customHeight="1">
      <c r="A29" s="347"/>
      <c r="B29" s="185" t="s">
        <v>297</v>
      </c>
      <c r="C29" s="186" t="s">
        <v>298</v>
      </c>
      <c r="D29" s="358"/>
      <c r="E29" s="353"/>
      <c r="F29" s="360"/>
      <c r="G29" s="358"/>
      <c r="H29" s="360"/>
    </row>
    <row r="30" spans="1:8" ht="33" customHeight="1">
      <c r="A30" s="346">
        <v>2</v>
      </c>
      <c r="B30" s="187" t="s">
        <v>299</v>
      </c>
      <c r="C30" s="186" t="s">
        <v>296</v>
      </c>
      <c r="D30" s="357">
        <v>0.3</v>
      </c>
      <c r="E30" s="352"/>
      <c r="F30" s="361">
        <f>E30*D30</f>
        <v>0</v>
      </c>
      <c r="G30" s="357"/>
      <c r="H30" s="361">
        <f>G30*E30</f>
        <v>0</v>
      </c>
    </row>
    <row r="31" spans="1:8" ht="35.25" customHeight="1">
      <c r="A31" s="347"/>
      <c r="B31" s="187" t="s">
        <v>300</v>
      </c>
      <c r="C31" s="186" t="s">
        <v>298</v>
      </c>
      <c r="D31" s="358"/>
      <c r="E31" s="353"/>
      <c r="F31" s="360"/>
      <c r="G31" s="358"/>
      <c r="H31" s="360"/>
    </row>
    <row r="32" spans="1:8" ht="39.75" customHeight="1">
      <c r="A32" s="346">
        <v>3</v>
      </c>
      <c r="B32" s="185" t="s">
        <v>301</v>
      </c>
      <c r="C32" s="186" t="s">
        <v>296</v>
      </c>
      <c r="D32" s="357">
        <v>0.9</v>
      </c>
      <c r="E32" s="352"/>
      <c r="F32" s="361">
        <f>E32*D32</f>
        <v>0</v>
      </c>
      <c r="G32" s="357"/>
      <c r="H32" s="361">
        <f>G32*E32</f>
        <v>0</v>
      </c>
    </row>
    <row r="33" spans="1:8" ht="39.75" customHeight="1">
      <c r="A33" s="347"/>
      <c r="B33" s="185" t="s">
        <v>302</v>
      </c>
      <c r="C33" s="186" t="s">
        <v>298</v>
      </c>
      <c r="D33" s="358"/>
      <c r="E33" s="353"/>
      <c r="F33" s="360"/>
      <c r="G33" s="358"/>
      <c r="H33" s="360"/>
    </row>
    <row r="34" spans="1:8" ht="38.25">
      <c r="A34" s="346">
        <v>4</v>
      </c>
      <c r="B34" s="178" t="s">
        <v>303</v>
      </c>
      <c r="C34" s="186" t="s">
        <v>296</v>
      </c>
      <c r="D34" s="357">
        <v>3.5</v>
      </c>
      <c r="E34" s="352"/>
      <c r="F34" s="361">
        <f>E34*D34</f>
        <v>0</v>
      </c>
      <c r="G34" s="357"/>
      <c r="H34" s="361">
        <f>G34*E34</f>
        <v>0</v>
      </c>
    </row>
    <row r="35" spans="1:8" ht="47.25" customHeight="1">
      <c r="A35" s="347"/>
      <c r="B35" s="185" t="s">
        <v>304</v>
      </c>
      <c r="C35" s="186" t="s">
        <v>298</v>
      </c>
      <c r="D35" s="358"/>
      <c r="E35" s="353"/>
      <c r="F35" s="360"/>
      <c r="G35" s="358"/>
      <c r="H35" s="360"/>
    </row>
    <row r="36" spans="1:8" s="170" customFormat="1" ht="24" customHeight="1">
      <c r="A36" s="371" t="s">
        <v>305</v>
      </c>
      <c r="B36" s="362"/>
      <c r="C36" s="362"/>
      <c r="D36" s="362"/>
      <c r="E36" s="362"/>
      <c r="F36" s="182">
        <f>SUM(F28:F35)</f>
        <v>0</v>
      </c>
      <c r="H36" s="182">
        <f>SUM(H28:H35)</f>
        <v>0</v>
      </c>
    </row>
    <row r="37" spans="1:8" s="170" customFormat="1" ht="15.75">
      <c r="A37" s="188" t="s">
        <v>306</v>
      </c>
      <c r="B37" s="372" t="s">
        <v>307</v>
      </c>
      <c r="C37" s="373"/>
      <c r="D37" s="373"/>
      <c r="E37" s="373"/>
      <c r="F37" s="373"/>
      <c r="G37" s="373"/>
      <c r="H37" s="374"/>
    </row>
    <row r="38" spans="1:8" s="170" customFormat="1" ht="63.75">
      <c r="A38" s="346">
        <v>1</v>
      </c>
      <c r="B38" s="189" t="s">
        <v>308</v>
      </c>
      <c r="C38" s="348" t="s">
        <v>13</v>
      </c>
      <c r="D38" s="350"/>
      <c r="E38" s="352"/>
      <c r="F38" s="361"/>
      <c r="G38" s="350"/>
      <c r="H38" s="361"/>
    </row>
    <row r="39" spans="1:8" s="170" customFormat="1" ht="84.75" customHeight="1">
      <c r="A39" s="347"/>
      <c r="B39" s="178" t="s">
        <v>309</v>
      </c>
      <c r="C39" s="348"/>
      <c r="D39" s="351"/>
      <c r="E39" s="353"/>
      <c r="F39" s="360"/>
      <c r="G39" s="351"/>
      <c r="H39" s="360"/>
    </row>
    <row r="40" spans="1:8" ht="30" customHeight="1">
      <c r="A40" s="346">
        <v>2</v>
      </c>
      <c r="B40" s="178" t="s">
        <v>310</v>
      </c>
      <c r="C40" s="348"/>
      <c r="D40" s="357">
        <v>30</v>
      </c>
      <c r="E40" s="352"/>
      <c r="F40" s="359">
        <f>E40*D40</f>
        <v>0</v>
      </c>
      <c r="G40" s="357">
        <v>40</v>
      </c>
      <c r="H40" s="361">
        <f>G40*E40</f>
        <v>0</v>
      </c>
    </row>
    <row r="41" spans="1:8" ht="30" customHeight="1">
      <c r="A41" s="347"/>
      <c r="B41" s="178" t="s">
        <v>311</v>
      </c>
      <c r="C41" s="348"/>
      <c r="D41" s="358"/>
      <c r="E41" s="353"/>
      <c r="F41" s="360"/>
      <c r="G41" s="358"/>
      <c r="H41" s="360"/>
    </row>
    <row r="42" spans="1:8" ht="24" customHeight="1">
      <c r="A42" s="346">
        <v>3</v>
      </c>
      <c r="B42" s="178" t="s">
        <v>312</v>
      </c>
      <c r="C42" s="348"/>
      <c r="D42" s="357">
        <v>36</v>
      </c>
      <c r="E42" s="352"/>
      <c r="F42" s="359">
        <f>E42*D42</f>
        <v>0</v>
      </c>
      <c r="G42" s="357"/>
      <c r="H42" s="361">
        <f>G42*E42</f>
        <v>0</v>
      </c>
    </row>
    <row r="43" spans="1:8" ht="24" customHeight="1">
      <c r="A43" s="347"/>
      <c r="B43" s="178" t="s">
        <v>313</v>
      </c>
      <c r="C43" s="347"/>
      <c r="D43" s="358"/>
      <c r="E43" s="353"/>
      <c r="F43" s="360"/>
      <c r="G43" s="358"/>
      <c r="H43" s="360"/>
    </row>
    <row r="44" spans="1:8" ht="30" customHeight="1">
      <c r="A44" s="346">
        <v>4</v>
      </c>
      <c r="B44" s="178" t="s">
        <v>314</v>
      </c>
      <c r="C44" s="180" t="s">
        <v>287</v>
      </c>
      <c r="D44" s="357">
        <v>4</v>
      </c>
      <c r="E44" s="352"/>
      <c r="F44" s="359">
        <f>E44*D44</f>
        <v>0</v>
      </c>
      <c r="G44" s="357"/>
      <c r="H44" s="361">
        <f>G44*E44</f>
        <v>0</v>
      </c>
    </row>
    <row r="45" spans="1:8" ht="31.5" customHeight="1">
      <c r="A45" s="347"/>
      <c r="B45" s="178" t="s">
        <v>315</v>
      </c>
      <c r="C45" s="180" t="s">
        <v>70</v>
      </c>
      <c r="D45" s="358"/>
      <c r="E45" s="353"/>
      <c r="F45" s="360"/>
      <c r="G45" s="358"/>
      <c r="H45" s="360"/>
    </row>
    <row r="46" spans="1:8" ht="38.25">
      <c r="A46" s="346">
        <v>5</v>
      </c>
      <c r="B46" s="178" t="s">
        <v>316</v>
      </c>
      <c r="C46" s="180" t="s">
        <v>287</v>
      </c>
      <c r="D46" s="357">
        <v>2</v>
      </c>
      <c r="E46" s="352"/>
      <c r="F46" s="359">
        <f>E46*D46</f>
        <v>0</v>
      </c>
      <c r="G46" s="357"/>
      <c r="H46" s="361">
        <f>G46*E46</f>
        <v>0</v>
      </c>
    </row>
    <row r="47" spans="1:8" ht="39" customHeight="1">
      <c r="A47" s="347"/>
      <c r="B47" s="178" t="s">
        <v>317</v>
      </c>
      <c r="C47" s="180" t="s">
        <v>70</v>
      </c>
      <c r="D47" s="358"/>
      <c r="E47" s="353"/>
      <c r="F47" s="360"/>
      <c r="G47" s="358"/>
      <c r="H47" s="360"/>
    </row>
    <row r="48" spans="1:8" ht="38.25">
      <c r="A48" s="346">
        <v>6</v>
      </c>
      <c r="B48" s="178" t="s">
        <v>318</v>
      </c>
      <c r="C48" s="180" t="s">
        <v>287</v>
      </c>
      <c r="D48" s="357">
        <v>4</v>
      </c>
      <c r="E48" s="352"/>
      <c r="F48" s="359">
        <f>E48*D48</f>
        <v>0</v>
      </c>
      <c r="G48" s="357"/>
      <c r="H48" s="361">
        <f>G48*E48</f>
        <v>0</v>
      </c>
    </row>
    <row r="49" spans="1:8" ht="39" customHeight="1">
      <c r="A49" s="347"/>
      <c r="B49" s="178" t="s">
        <v>319</v>
      </c>
      <c r="C49" s="180" t="s">
        <v>70</v>
      </c>
      <c r="D49" s="358"/>
      <c r="E49" s="353"/>
      <c r="F49" s="360"/>
      <c r="G49" s="358"/>
      <c r="H49" s="360"/>
    </row>
    <row r="50" spans="1:8" ht="38.25">
      <c r="A50" s="346">
        <v>7</v>
      </c>
      <c r="B50" s="181" t="s">
        <v>320</v>
      </c>
      <c r="C50" s="180" t="s">
        <v>287</v>
      </c>
      <c r="D50" s="357">
        <v>1</v>
      </c>
      <c r="E50" s="352"/>
      <c r="F50" s="359">
        <f>E50*D50</f>
        <v>0</v>
      </c>
      <c r="G50" s="357"/>
      <c r="H50" s="361">
        <f>G50*E50</f>
        <v>0</v>
      </c>
    </row>
    <row r="51" spans="1:8" ht="39" customHeight="1">
      <c r="A51" s="347"/>
      <c r="B51" s="178" t="s">
        <v>321</v>
      </c>
      <c r="C51" s="180" t="s">
        <v>70</v>
      </c>
      <c r="D51" s="358"/>
      <c r="E51" s="353"/>
      <c r="F51" s="360"/>
      <c r="G51" s="358"/>
      <c r="H51" s="360"/>
    </row>
    <row r="52" spans="1:8" ht="84.75" customHeight="1">
      <c r="A52" s="346">
        <v>8</v>
      </c>
      <c r="B52" s="178" t="s">
        <v>322</v>
      </c>
      <c r="C52" s="180" t="s">
        <v>287</v>
      </c>
      <c r="D52" s="357">
        <v>4</v>
      </c>
      <c r="E52" s="352"/>
      <c r="F52" s="359">
        <f>E52*D52</f>
        <v>0</v>
      </c>
      <c r="G52" s="357"/>
      <c r="H52" s="361">
        <f>G52*E52</f>
        <v>0</v>
      </c>
    </row>
    <row r="53" spans="1:8" ht="102">
      <c r="A53" s="347"/>
      <c r="B53" s="178" t="s">
        <v>323</v>
      </c>
      <c r="C53" s="180" t="s">
        <v>70</v>
      </c>
      <c r="D53" s="358"/>
      <c r="E53" s="353"/>
      <c r="F53" s="360"/>
      <c r="G53" s="358"/>
      <c r="H53" s="360"/>
    </row>
    <row r="54" spans="1:8" ht="84.75" customHeight="1">
      <c r="A54" s="346">
        <v>9</v>
      </c>
      <c r="B54" s="178" t="s">
        <v>324</v>
      </c>
      <c r="C54" s="180" t="s">
        <v>287</v>
      </c>
      <c r="D54" s="357">
        <v>1</v>
      </c>
      <c r="E54" s="352"/>
      <c r="F54" s="359">
        <f>E54*D54</f>
        <v>0</v>
      </c>
      <c r="G54" s="357"/>
      <c r="H54" s="361">
        <f>G54*E54</f>
        <v>0</v>
      </c>
    </row>
    <row r="55" spans="1:8" ht="102">
      <c r="A55" s="347"/>
      <c r="B55" s="178" t="s">
        <v>325</v>
      </c>
      <c r="C55" s="180" t="s">
        <v>70</v>
      </c>
      <c r="D55" s="358"/>
      <c r="E55" s="353"/>
      <c r="F55" s="360"/>
      <c r="G55" s="358"/>
      <c r="H55" s="360"/>
    </row>
    <row r="56" spans="1:8" ht="102">
      <c r="A56" s="346">
        <v>10</v>
      </c>
      <c r="B56" s="178" t="s">
        <v>326</v>
      </c>
      <c r="C56" s="180" t="s">
        <v>287</v>
      </c>
      <c r="D56" s="357">
        <v>2</v>
      </c>
      <c r="E56" s="352"/>
      <c r="F56" s="359">
        <f>E56*D56</f>
        <v>0</v>
      </c>
      <c r="G56" s="357"/>
      <c r="H56" s="361">
        <f>G56*E56</f>
        <v>0</v>
      </c>
    </row>
    <row r="57" spans="1:8" ht="129" customHeight="1" thickBot="1">
      <c r="A57" s="347"/>
      <c r="B57" s="178" t="s">
        <v>327</v>
      </c>
      <c r="C57" s="180" t="s">
        <v>70</v>
      </c>
      <c r="D57" s="358"/>
      <c r="E57" s="353"/>
      <c r="F57" s="360"/>
      <c r="G57" s="358"/>
      <c r="H57" s="360"/>
    </row>
    <row r="58" spans="1:8" s="170" customFormat="1" ht="16.5" customHeight="1" thickBot="1">
      <c r="A58" s="375" t="s">
        <v>328</v>
      </c>
      <c r="B58" s="376"/>
      <c r="C58" s="376"/>
      <c r="D58" s="376"/>
      <c r="E58" s="376"/>
      <c r="F58" s="190">
        <f>SUM(F38:F57)</f>
        <v>0</v>
      </c>
      <c r="H58" s="190">
        <f>SUM(H38:H57)</f>
        <v>0</v>
      </c>
    </row>
    <row r="59" spans="1:8" s="170" customFormat="1" ht="16.5" customHeight="1" thickBot="1">
      <c r="A59" s="377" t="s">
        <v>329</v>
      </c>
      <c r="B59" s="378"/>
      <c r="C59" s="378"/>
      <c r="D59" s="378"/>
      <c r="E59" s="379"/>
      <c r="F59" s="191">
        <f>F58+F36+F25</f>
        <v>0</v>
      </c>
      <c r="H59" s="191" t="e">
        <f>H58+H36+H25+#REF!</f>
        <v>#REF!</v>
      </c>
    </row>
    <row r="60" spans="2:6" ht="15">
      <c r="B60" s="192" t="s">
        <v>330</v>
      </c>
      <c r="F60" s="193"/>
    </row>
    <row r="61" spans="1:2" ht="15">
      <c r="A61" s="192"/>
      <c r="B61" s="192" t="s">
        <v>331</v>
      </c>
    </row>
    <row r="62" spans="1:9" s="127" customFormat="1" ht="68.25" customHeight="1" hidden="1" thickBot="1">
      <c r="A62" s="194"/>
      <c r="B62" s="129"/>
      <c r="C62" s="132"/>
      <c r="D62" s="138"/>
      <c r="E62" s="195"/>
      <c r="F62" s="195"/>
      <c r="G62" s="138"/>
      <c r="H62" s="138"/>
      <c r="I62" s="138"/>
    </row>
    <row r="63" spans="1:8" s="127" customFormat="1" ht="68.25" customHeight="1" hidden="1" thickTop="1">
      <c r="A63" s="194"/>
      <c r="B63" s="137" t="s">
        <v>226</v>
      </c>
      <c r="C63" s="136"/>
      <c r="D63" s="320" t="s">
        <v>225</v>
      </c>
      <c r="E63" s="320"/>
      <c r="F63" s="320"/>
      <c r="G63" s="135"/>
      <c r="H63" s="135"/>
    </row>
    <row r="64" spans="2:4" s="127" customFormat="1" ht="31.5" customHeight="1">
      <c r="B64" s="132"/>
      <c r="C64" s="132"/>
      <c r="D64" s="132"/>
    </row>
  </sheetData>
  <sheetProtection/>
  <autoFilter ref="A1:F59"/>
  <mergeCells count="152">
    <mergeCell ref="A58:E58"/>
    <mergeCell ref="A59:E59"/>
    <mergeCell ref="D63:F63"/>
    <mergeCell ref="A56:A57"/>
    <mergeCell ref="D56:D57"/>
    <mergeCell ref="E56:E57"/>
    <mergeCell ref="F56:F57"/>
    <mergeCell ref="G56:G57"/>
    <mergeCell ref="H56:H57"/>
    <mergeCell ref="A54:A55"/>
    <mergeCell ref="D54:D55"/>
    <mergeCell ref="E54:E55"/>
    <mergeCell ref="F54:F55"/>
    <mergeCell ref="G54:G55"/>
    <mergeCell ref="H54:H55"/>
    <mergeCell ref="A52:A53"/>
    <mergeCell ref="D52:D53"/>
    <mergeCell ref="E52:E53"/>
    <mergeCell ref="F52:F53"/>
    <mergeCell ref="G52:G53"/>
    <mergeCell ref="H52:H53"/>
    <mergeCell ref="A50:A51"/>
    <mergeCell ref="D50:D51"/>
    <mergeCell ref="E50:E51"/>
    <mergeCell ref="F50:F51"/>
    <mergeCell ref="G50:G51"/>
    <mergeCell ref="H50:H51"/>
    <mergeCell ref="A48:A49"/>
    <mergeCell ref="D48:D49"/>
    <mergeCell ref="E48:E49"/>
    <mergeCell ref="F48:F49"/>
    <mergeCell ref="G48:G49"/>
    <mergeCell ref="H48:H49"/>
    <mergeCell ref="A46:A47"/>
    <mergeCell ref="D46:D47"/>
    <mergeCell ref="E46:E47"/>
    <mergeCell ref="F46:F47"/>
    <mergeCell ref="G46:G47"/>
    <mergeCell ref="H46:H47"/>
    <mergeCell ref="H42:H43"/>
    <mergeCell ref="A44:A45"/>
    <mergeCell ref="D44:D45"/>
    <mergeCell ref="E44:E45"/>
    <mergeCell ref="F44:F45"/>
    <mergeCell ref="G44:G45"/>
    <mergeCell ref="H44:H45"/>
    <mergeCell ref="D40:D41"/>
    <mergeCell ref="E40:E41"/>
    <mergeCell ref="F40:F41"/>
    <mergeCell ref="G40:G41"/>
    <mergeCell ref="H40:H41"/>
    <mergeCell ref="A42:A43"/>
    <mergeCell ref="D42:D43"/>
    <mergeCell ref="E42:E43"/>
    <mergeCell ref="F42:F43"/>
    <mergeCell ref="G42:G43"/>
    <mergeCell ref="A36:E36"/>
    <mergeCell ref="B37:H37"/>
    <mergeCell ref="A38:A39"/>
    <mergeCell ref="C38:C43"/>
    <mergeCell ref="D38:D39"/>
    <mergeCell ref="E38:E39"/>
    <mergeCell ref="F38:F39"/>
    <mergeCell ref="G38:G39"/>
    <mergeCell ref="H38:H39"/>
    <mergeCell ref="A40:A41"/>
    <mergeCell ref="A34:A35"/>
    <mergeCell ref="D34:D35"/>
    <mergeCell ref="E34:E35"/>
    <mergeCell ref="F34:F35"/>
    <mergeCell ref="G34:G35"/>
    <mergeCell ref="H34:H35"/>
    <mergeCell ref="A32:A33"/>
    <mergeCell ref="D32:D33"/>
    <mergeCell ref="E32:E33"/>
    <mergeCell ref="F32:F33"/>
    <mergeCell ref="G32:G33"/>
    <mergeCell ref="H32:H33"/>
    <mergeCell ref="A30:A31"/>
    <mergeCell ref="D30:D31"/>
    <mergeCell ref="E30:E31"/>
    <mergeCell ref="F30:F31"/>
    <mergeCell ref="G30:G31"/>
    <mergeCell ref="H30:H31"/>
    <mergeCell ref="A25:E25"/>
    <mergeCell ref="A26:H26"/>
    <mergeCell ref="B27:H27"/>
    <mergeCell ref="A28:A29"/>
    <mergeCell ref="D28:D29"/>
    <mergeCell ref="E28:E29"/>
    <mergeCell ref="F28:F29"/>
    <mergeCell ref="G28:G29"/>
    <mergeCell ref="H28:H29"/>
    <mergeCell ref="A23:A24"/>
    <mergeCell ref="D23:D24"/>
    <mergeCell ref="E23:E24"/>
    <mergeCell ref="F23:F24"/>
    <mergeCell ref="G23:G24"/>
    <mergeCell ref="H23:H24"/>
    <mergeCell ref="A21:A22"/>
    <mergeCell ref="D21:D22"/>
    <mergeCell ref="E21:E22"/>
    <mergeCell ref="F21:F22"/>
    <mergeCell ref="G21:G22"/>
    <mergeCell ref="H21:H22"/>
    <mergeCell ref="A19:A20"/>
    <mergeCell ref="D19:D20"/>
    <mergeCell ref="E19:E20"/>
    <mergeCell ref="F19:F20"/>
    <mergeCell ref="G19:G20"/>
    <mergeCell ref="H19:H20"/>
    <mergeCell ref="A17:A18"/>
    <mergeCell ref="D17:D18"/>
    <mergeCell ref="E17:E18"/>
    <mergeCell ref="F17:F18"/>
    <mergeCell ref="G17:G18"/>
    <mergeCell ref="H17:H18"/>
    <mergeCell ref="A15:A16"/>
    <mergeCell ref="D15:D16"/>
    <mergeCell ref="E15:E16"/>
    <mergeCell ref="F15:F16"/>
    <mergeCell ref="G15:G16"/>
    <mergeCell ref="H15:H16"/>
    <mergeCell ref="A13:A14"/>
    <mergeCell ref="D13:D14"/>
    <mergeCell ref="E13:E14"/>
    <mergeCell ref="F13:F14"/>
    <mergeCell ref="G13:G14"/>
    <mergeCell ref="H13:H14"/>
    <mergeCell ref="A11:A12"/>
    <mergeCell ref="D11:D12"/>
    <mergeCell ref="E11:E12"/>
    <mergeCell ref="F11:F12"/>
    <mergeCell ref="G11:G12"/>
    <mergeCell ref="H11:H12"/>
    <mergeCell ref="B6:H6"/>
    <mergeCell ref="A7:A8"/>
    <mergeCell ref="C7:C20"/>
    <mergeCell ref="D7:D10"/>
    <mergeCell ref="E7:E8"/>
    <mergeCell ref="F7:F10"/>
    <mergeCell ref="G7:G10"/>
    <mergeCell ref="H7:H10"/>
    <mergeCell ref="A9:A10"/>
    <mergeCell ref="E9:E10"/>
    <mergeCell ref="A2:F2"/>
    <mergeCell ref="A3:F3"/>
    <mergeCell ref="C4:C5"/>
    <mergeCell ref="D4:D5"/>
    <mergeCell ref="E4:E5"/>
    <mergeCell ref="F4:F5"/>
    <mergeCell ref="A5:B5"/>
  </mergeCells>
  <printOptions horizontalCentered="1"/>
  <pageMargins left="0.2755905511811024" right="0.1968503937007874" top="0.7086614173228347" bottom="0.7086614173228347" header="0.31496062992125984" footer="0.31496062992125984"/>
  <pageSetup horizontalDpi="600" verticalDpi="600" orientation="portrait" paperSize="9" scale="64" r:id="rId2"/>
  <rowBreaks count="1" manualBreakCount="1">
    <brk id="25" max="7" man="1"/>
  </rowBreaks>
  <drawing r:id="rId1"/>
</worksheet>
</file>

<file path=xl/worksheets/sheet4.xml><?xml version="1.0" encoding="utf-8"?>
<worksheet xmlns="http://schemas.openxmlformats.org/spreadsheetml/2006/main" xmlns:r="http://schemas.openxmlformats.org/officeDocument/2006/relationships">
  <dimension ref="A2:I35"/>
  <sheetViews>
    <sheetView zoomScalePageLayoutView="0" workbookViewId="0" topLeftCell="A20">
      <selection activeCell="A2" sqref="A2:H2"/>
    </sheetView>
  </sheetViews>
  <sheetFormatPr defaultColWidth="9.140625" defaultRowHeight="12.75"/>
  <cols>
    <col min="1" max="1" width="9.140625" style="165" customWidth="1"/>
    <col min="2" max="2" width="78.421875" style="165" bestFit="1" customWidth="1"/>
    <col min="3" max="3" width="9.140625" style="165" customWidth="1"/>
    <col min="4" max="4" width="9.140625" style="166" customWidth="1"/>
    <col min="5" max="5" width="9.140625" style="167" customWidth="1"/>
    <col min="6" max="6" width="15.7109375" style="168" customWidth="1"/>
    <col min="7" max="7" width="0" style="169" hidden="1" customWidth="1"/>
    <col min="8" max="8" width="17.57421875" style="169" hidden="1" customWidth="1"/>
    <col min="9" max="16384" width="9.140625" style="169" customWidth="1"/>
  </cols>
  <sheetData>
    <row r="1" ht="27" customHeight="1" thickBot="1"/>
    <row r="2" spans="1:8" s="170" customFormat="1" ht="39" customHeight="1" thickBot="1">
      <c r="A2" s="401" t="s">
        <v>385</v>
      </c>
      <c r="B2" s="402"/>
      <c r="C2" s="402"/>
      <c r="D2" s="402"/>
      <c r="E2" s="402"/>
      <c r="F2" s="402"/>
      <c r="G2" s="402"/>
      <c r="H2" s="403"/>
    </row>
    <row r="3" spans="1:8" s="170" customFormat="1" ht="39" customHeight="1" thickBot="1">
      <c r="A3" s="386" t="s">
        <v>384</v>
      </c>
      <c r="B3" s="387"/>
      <c r="C3" s="387"/>
      <c r="D3" s="387"/>
      <c r="E3" s="387"/>
      <c r="F3" s="387"/>
      <c r="G3" s="387"/>
      <c r="H3" s="388"/>
    </row>
    <row r="4" spans="1:8" s="127" customFormat="1" ht="43.5" customHeight="1" thickBot="1">
      <c r="A4" s="171" t="s">
        <v>264</v>
      </c>
      <c r="B4" s="172" t="s">
        <v>263</v>
      </c>
      <c r="C4" s="335" t="s">
        <v>262</v>
      </c>
      <c r="D4" s="337" t="s">
        <v>259</v>
      </c>
      <c r="E4" s="337" t="s">
        <v>261</v>
      </c>
      <c r="F4" s="339" t="s">
        <v>260</v>
      </c>
      <c r="G4" s="173" t="s">
        <v>259</v>
      </c>
      <c r="H4" s="174" t="s">
        <v>258</v>
      </c>
    </row>
    <row r="5" spans="1:8" s="170" customFormat="1" ht="21" thickBot="1">
      <c r="A5" s="389" t="s">
        <v>267</v>
      </c>
      <c r="B5" s="342"/>
      <c r="C5" s="336"/>
      <c r="D5" s="338"/>
      <c r="E5" s="338"/>
      <c r="F5" s="340"/>
      <c r="G5" s="175" t="s">
        <v>268</v>
      </c>
      <c r="H5" s="176" t="s">
        <v>269</v>
      </c>
    </row>
    <row r="6" spans="1:8" s="170" customFormat="1" ht="15.75">
      <c r="A6" s="197" t="s">
        <v>270</v>
      </c>
      <c r="B6" s="343" t="s">
        <v>332</v>
      </c>
      <c r="C6" s="344"/>
      <c r="D6" s="344"/>
      <c r="E6" s="344"/>
      <c r="F6" s="344"/>
      <c r="G6" s="344"/>
      <c r="H6" s="390"/>
    </row>
    <row r="7" spans="1:8" ht="95.25" customHeight="1">
      <c r="A7" s="384">
        <v>1</v>
      </c>
      <c r="B7" s="198" t="s">
        <v>333</v>
      </c>
      <c r="C7" s="346" t="s">
        <v>13</v>
      </c>
      <c r="D7" s="349"/>
      <c r="E7" s="349"/>
      <c r="F7" s="354"/>
      <c r="G7" s="349"/>
      <c r="H7" s="381"/>
    </row>
    <row r="8" spans="1:8" ht="98.25" customHeight="1">
      <c r="A8" s="385"/>
      <c r="B8" s="178" t="s">
        <v>334</v>
      </c>
      <c r="C8" s="348"/>
      <c r="D8" s="350"/>
      <c r="E8" s="350"/>
      <c r="F8" s="355"/>
      <c r="G8" s="350"/>
      <c r="H8" s="382"/>
    </row>
    <row r="9" spans="1:8" ht="38.25">
      <c r="A9" s="384">
        <v>2</v>
      </c>
      <c r="B9" s="178" t="s">
        <v>335</v>
      </c>
      <c r="C9" s="348"/>
      <c r="D9" s="350"/>
      <c r="E9" s="350"/>
      <c r="F9" s="355"/>
      <c r="G9" s="350"/>
      <c r="H9" s="382"/>
    </row>
    <row r="10" spans="1:8" ht="63" customHeight="1">
      <c r="A10" s="385"/>
      <c r="B10" s="178" t="s">
        <v>275</v>
      </c>
      <c r="C10" s="348"/>
      <c r="D10" s="351"/>
      <c r="E10" s="351"/>
      <c r="F10" s="356"/>
      <c r="G10" s="351"/>
      <c r="H10" s="383"/>
    </row>
    <row r="11" spans="1:8" ht="22.5" customHeight="1">
      <c r="A11" s="384">
        <v>3</v>
      </c>
      <c r="B11" s="178" t="s">
        <v>336</v>
      </c>
      <c r="C11" s="348"/>
      <c r="D11" s="357">
        <v>80</v>
      </c>
      <c r="E11" s="393"/>
      <c r="F11" s="359">
        <f>D11*E11</f>
        <v>0</v>
      </c>
      <c r="G11" s="357"/>
      <c r="H11" s="391">
        <f>G11*E11</f>
        <v>0</v>
      </c>
    </row>
    <row r="12" spans="1:8" ht="22.5" customHeight="1">
      <c r="A12" s="385"/>
      <c r="B12" s="178" t="s">
        <v>337</v>
      </c>
      <c r="C12" s="348"/>
      <c r="D12" s="358"/>
      <c r="E12" s="394"/>
      <c r="F12" s="360"/>
      <c r="G12" s="358"/>
      <c r="H12" s="392"/>
    </row>
    <row r="13" spans="1:8" ht="22.5" customHeight="1">
      <c r="A13" s="384">
        <v>4</v>
      </c>
      <c r="B13" s="178" t="s">
        <v>338</v>
      </c>
      <c r="C13" s="348"/>
      <c r="D13" s="357">
        <v>60</v>
      </c>
      <c r="E13" s="393"/>
      <c r="F13" s="359">
        <f>D13*E13</f>
        <v>0</v>
      </c>
      <c r="G13" s="357"/>
      <c r="H13" s="391">
        <f>G13*E13</f>
        <v>0</v>
      </c>
    </row>
    <row r="14" spans="1:8" ht="22.5" customHeight="1">
      <c r="A14" s="385"/>
      <c r="B14" s="178" t="s">
        <v>339</v>
      </c>
      <c r="C14" s="348"/>
      <c r="D14" s="358"/>
      <c r="E14" s="394"/>
      <c r="F14" s="360"/>
      <c r="G14" s="358"/>
      <c r="H14" s="392"/>
    </row>
    <row r="15" spans="1:8" ht="25.5" customHeight="1">
      <c r="A15" s="384">
        <v>5</v>
      </c>
      <c r="B15" s="178" t="s">
        <v>340</v>
      </c>
      <c r="C15" s="348"/>
      <c r="D15" s="357">
        <v>40</v>
      </c>
      <c r="E15" s="393"/>
      <c r="F15" s="359">
        <f>D15*E15</f>
        <v>0</v>
      </c>
      <c r="G15" s="357"/>
      <c r="H15" s="391">
        <f>G15*E15</f>
        <v>0</v>
      </c>
    </row>
    <row r="16" spans="1:8" ht="25.5" customHeight="1">
      <c r="A16" s="385"/>
      <c r="B16" s="178" t="s">
        <v>341</v>
      </c>
      <c r="C16" s="347"/>
      <c r="D16" s="358"/>
      <c r="E16" s="394"/>
      <c r="F16" s="360"/>
      <c r="G16" s="358"/>
      <c r="H16" s="392"/>
    </row>
    <row r="17" spans="1:8" ht="12.75">
      <c r="A17" s="384">
        <v>6</v>
      </c>
      <c r="B17" s="178" t="s">
        <v>360</v>
      </c>
      <c r="C17" s="199" t="s">
        <v>45</v>
      </c>
      <c r="D17" s="357">
        <v>1</v>
      </c>
      <c r="E17" s="393"/>
      <c r="F17" s="359">
        <f>D17*E17</f>
        <v>0</v>
      </c>
      <c r="G17" s="357"/>
      <c r="H17" s="391">
        <f>G17*E17</f>
        <v>0</v>
      </c>
    </row>
    <row r="18" spans="1:8" ht="12.75">
      <c r="A18" s="385"/>
      <c r="B18" s="178" t="s">
        <v>361</v>
      </c>
      <c r="C18" s="200" t="s">
        <v>70</v>
      </c>
      <c r="D18" s="358"/>
      <c r="E18" s="394"/>
      <c r="F18" s="360"/>
      <c r="G18" s="358"/>
      <c r="H18" s="392"/>
    </row>
    <row r="19" spans="1:8" ht="12.75">
      <c r="A19" s="384">
        <v>7</v>
      </c>
      <c r="B19" s="178" t="s">
        <v>342</v>
      </c>
      <c r="C19" s="199" t="s">
        <v>45</v>
      </c>
      <c r="D19" s="357">
        <v>3</v>
      </c>
      <c r="E19" s="393"/>
      <c r="F19" s="359">
        <f>D19*E19</f>
        <v>0</v>
      </c>
      <c r="G19" s="357"/>
      <c r="H19" s="391">
        <f>G19*E19</f>
        <v>0</v>
      </c>
    </row>
    <row r="20" spans="1:8" ht="12.75">
      <c r="A20" s="385"/>
      <c r="B20" s="178" t="s">
        <v>343</v>
      </c>
      <c r="C20" s="200" t="s">
        <v>70</v>
      </c>
      <c r="D20" s="358"/>
      <c r="E20" s="394"/>
      <c r="F20" s="360"/>
      <c r="G20" s="358"/>
      <c r="H20" s="392"/>
    </row>
    <row r="21" spans="1:8" ht="19.5" customHeight="1">
      <c r="A21" s="384">
        <v>8</v>
      </c>
      <c r="B21" s="178" t="s">
        <v>344</v>
      </c>
      <c r="C21" s="199" t="s">
        <v>45</v>
      </c>
      <c r="D21" s="357">
        <v>2</v>
      </c>
      <c r="E21" s="393"/>
      <c r="F21" s="359">
        <f>D21*E21</f>
        <v>0</v>
      </c>
      <c r="G21" s="357"/>
      <c r="H21" s="391">
        <f>G21*E21</f>
        <v>0</v>
      </c>
    </row>
    <row r="22" spans="1:8" ht="12.75">
      <c r="A22" s="385"/>
      <c r="B22" s="178" t="s">
        <v>345</v>
      </c>
      <c r="C22" s="200" t="s">
        <v>70</v>
      </c>
      <c r="D22" s="358"/>
      <c r="E22" s="394"/>
      <c r="F22" s="360"/>
      <c r="G22" s="358"/>
      <c r="H22" s="392"/>
    </row>
    <row r="23" spans="1:8" ht="12.75">
      <c r="A23" s="384">
        <v>9</v>
      </c>
      <c r="B23" s="181" t="s">
        <v>364</v>
      </c>
      <c r="C23" s="199" t="s">
        <v>45</v>
      </c>
      <c r="D23" s="357">
        <v>1</v>
      </c>
      <c r="E23" s="393"/>
      <c r="F23" s="359">
        <f>D23*E23</f>
        <v>0</v>
      </c>
      <c r="G23" s="357"/>
      <c r="H23" s="391">
        <f>G23*E23</f>
        <v>0</v>
      </c>
    </row>
    <row r="24" spans="1:8" ht="12.75">
      <c r="A24" s="385"/>
      <c r="B24" s="178" t="s">
        <v>363</v>
      </c>
      <c r="C24" s="200" t="s">
        <v>70</v>
      </c>
      <c r="D24" s="358"/>
      <c r="E24" s="394"/>
      <c r="F24" s="360"/>
      <c r="G24" s="358"/>
      <c r="H24" s="392"/>
    </row>
    <row r="25" spans="1:8" ht="19.5" customHeight="1">
      <c r="A25" s="384">
        <v>10</v>
      </c>
      <c r="B25" s="178" t="s">
        <v>346</v>
      </c>
      <c r="C25" s="199" t="s">
        <v>347</v>
      </c>
      <c r="D25" s="357">
        <v>14</v>
      </c>
      <c r="E25" s="393"/>
      <c r="F25" s="359">
        <f>D25*E25</f>
        <v>0</v>
      </c>
      <c r="G25" s="357"/>
      <c r="H25" s="391">
        <f>G25*E25</f>
        <v>0</v>
      </c>
    </row>
    <row r="26" spans="1:8" ht="12.75">
      <c r="A26" s="385"/>
      <c r="B26" s="178" t="s">
        <v>348</v>
      </c>
      <c r="C26" s="200" t="s">
        <v>71</v>
      </c>
      <c r="D26" s="358"/>
      <c r="E26" s="394"/>
      <c r="F26" s="360"/>
      <c r="G26" s="358"/>
      <c r="H26" s="392"/>
    </row>
    <row r="27" spans="1:8" s="170" customFormat="1" ht="16.5" customHeight="1" thickBot="1">
      <c r="A27" s="395" t="s">
        <v>291</v>
      </c>
      <c r="B27" s="396"/>
      <c r="C27" s="396"/>
      <c r="D27" s="396"/>
      <c r="E27" s="396"/>
      <c r="F27" s="201">
        <f>SUM(F11:F26)</f>
        <v>0</v>
      </c>
      <c r="G27" s="202"/>
      <c r="H27" s="203">
        <f>SUM(H7:H26)</f>
        <v>0</v>
      </c>
    </row>
    <row r="28" ht="15">
      <c r="B28" s="192" t="s">
        <v>330</v>
      </c>
    </row>
    <row r="29" spans="1:2" ht="15">
      <c r="A29" s="192"/>
      <c r="B29" s="192" t="s">
        <v>331</v>
      </c>
    </row>
    <row r="30" spans="1:9" s="127" customFormat="1" ht="68.25" customHeight="1" hidden="1" thickBot="1">
      <c r="A30" s="194"/>
      <c r="B30" s="129"/>
      <c r="C30" s="132"/>
      <c r="D30" s="138"/>
      <c r="E30" s="195"/>
      <c r="F30" s="195"/>
      <c r="G30" s="138"/>
      <c r="H30" s="138"/>
      <c r="I30" s="138"/>
    </row>
    <row r="31" spans="1:8" s="127" customFormat="1" ht="68.25" customHeight="1" hidden="1" thickTop="1">
      <c r="A31" s="194"/>
      <c r="B31" s="137" t="s">
        <v>226</v>
      </c>
      <c r="C31" s="136"/>
      <c r="D31" s="320" t="s">
        <v>225</v>
      </c>
      <c r="E31" s="320"/>
      <c r="F31" s="320"/>
      <c r="G31" s="135"/>
      <c r="H31" s="135"/>
    </row>
    <row r="32" spans="2:4" s="127" customFormat="1" ht="68.25" customHeight="1" hidden="1">
      <c r="B32" s="132"/>
      <c r="C32" s="132"/>
      <c r="D32" s="132"/>
    </row>
    <row r="33" spans="2:4" s="127" customFormat="1" ht="68.25" customHeight="1" hidden="1">
      <c r="B33" s="132"/>
      <c r="C33" s="132"/>
      <c r="D33" s="132"/>
    </row>
    <row r="34" spans="2:7" s="127" customFormat="1" ht="68.25" customHeight="1" hidden="1" thickBot="1">
      <c r="B34" s="133"/>
      <c r="C34" s="132"/>
      <c r="D34" s="132"/>
      <c r="E34" s="196"/>
      <c r="F34" s="196"/>
      <c r="G34" s="131"/>
    </row>
    <row r="35" spans="2:7" s="127" customFormat="1" ht="68.25" customHeight="1" hidden="1" thickTop="1">
      <c r="B35" s="323" t="s">
        <v>224</v>
      </c>
      <c r="C35" s="323"/>
      <c r="D35" s="131"/>
      <c r="E35" s="380" t="s">
        <v>223</v>
      </c>
      <c r="F35" s="380"/>
      <c r="G35" s="131"/>
    </row>
  </sheetData>
  <sheetProtection/>
  <mergeCells count="68">
    <mergeCell ref="H19:H20"/>
    <mergeCell ref="A21:A22"/>
    <mergeCell ref="D21:D22"/>
    <mergeCell ref="E21:E22"/>
    <mergeCell ref="F21:F22"/>
    <mergeCell ref="G21:G22"/>
    <mergeCell ref="H21:H22"/>
    <mergeCell ref="A27:E27"/>
    <mergeCell ref="D31:F31"/>
    <mergeCell ref="B35:C35"/>
    <mergeCell ref="E35:F35"/>
    <mergeCell ref="A19:A20"/>
    <mergeCell ref="D19:D20"/>
    <mergeCell ref="E19:E20"/>
    <mergeCell ref="F19:F20"/>
    <mergeCell ref="A25:A26"/>
    <mergeCell ref="D25:D26"/>
    <mergeCell ref="E25:E26"/>
    <mergeCell ref="F25:F26"/>
    <mergeCell ref="G25:G26"/>
    <mergeCell ref="H25:H26"/>
    <mergeCell ref="A23:A24"/>
    <mergeCell ref="D23:D24"/>
    <mergeCell ref="E23:E24"/>
    <mergeCell ref="F23:F24"/>
    <mergeCell ref="G23:G24"/>
    <mergeCell ref="H23:H24"/>
    <mergeCell ref="A17:A18"/>
    <mergeCell ref="D17:D18"/>
    <mergeCell ref="E17:E18"/>
    <mergeCell ref="F17:F18"/>
    <mergeCell ref="G17:G18"/>
    <mergeCell ref="H17:H18"/>
    <mergeCell ref="A15:A16"/>
    <mergeCell ref="D15:D16"/>
    <mergeCell ref="E15:E16"/>
    <mergeCell ref="F15:F16"/>
    <mergeCell ref="G15:G16"/>
    <mergeCell ref="H15:H16"/>
    <mergeCell ref="H11:H12"/>
    <mergeCell ref="A13:A14"/>
    <mergeCell ref="D13:D14"/>
    <mergeCell ref="E13:E14"/>
    <mergeCell ref="F13:F14"/>
    <mergeCell ref="G13:G14"/>
    <mergeCell ref="H13:H14"/>
    <mergeCell ref="A11:A12"/>
    <mergeCell ref="D11:D12"/>
    <mergeCell ref="E11:E12"/>
    <mergeCell ref="F11:F12"/>
    <mergeCell ref="G11:G12"/>
    <mergeCell ref="G19:G20"/>
    <mergeCell ref="B6:H6"/>
    <mergeCell ref="A7:A8"/>
    <mergeCell ref="C7:C16"/>
    <mergeCell ref="D7:D10"/>
    <mergeCell ref="E7:E10"/>
    <mergeCell ref="F7:F10"/>
    <mergeCell ref="G7:G10"/>
    <mergeCell ref="H7:H10"/>
    <mergeCell ref="A9:A10"/>
    <mergeCell ref="A2:H2"/>
    <mergeCell ref="A3:H3"/>
    <mergeCell ref="C4:C5"/>
    <mergeCell ref="D4:D5"/>
    <mergeCell ref="E4:E5"/>
    <mergeCell ref="F4:F5"/>
    <mergeCell ref="A5:B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Kujt 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 arch</dc:creator>
  <cp:keywords/>
  <dc:description/>
  <cp:lastModifiedBy>Windows User</cp:lastModifiedBy>
  <cp:lastPrinted>2019-03-18T07:40:26Z</cp:lastPrinted>
  <dcterms:created xsi:type="dcterms:W3CDTF">2000-06-18T07:49:14Z</dcterms:created>
  <dcterms:modified xsi:type="dcterms:W3CDTF">2019-06-26T10:30:24Z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970826600</vt:i4>
  </property>
  <property fmtid="{D5CDD505-2E9C-101B-9397-08002B2CF9AE}" pid="3" name="_EmailSubject">
    <vt:lpwstr/>
  </property>
  <property fmtid="{D5CDD505-2E9C-101B-9397-08002B2CF9AE}" pid="4" name="_AuthorEmail">
    <vt:lpwstr>rec-arc2@drc-kosovo.org</vt:lpwstr>
  </property>
  <property fmtid="{D5CDD505-2E9C-101B-9397-08002B2CF9AE}" pid="5" name="_AuthorEmailDisplayName">
    <vt:lpwstr>Buja Nela</vt:lpwstr>
  </property>
  <property fmtid="{D5CDD505-2E9C-101B-9397-08002B2CF9AE}" pid="6" name="_ReviewingToolsShownOnce">
    <vt:lpwstr/>
  </property>
</Properties>
</file>